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louve\Documents\Maitrise_CIRAIG\Travail maîtrise\Article\Revision\Revisions_SI\"/>
    </mc:Choice>
  </mc:AlternateContent>
  <xr:revisionPtr revIDLastSave="0" documentId="13_ncr:1_{26BA60F8-7C5A-4B3D-80FE-8A58E567F8A3}" xr6:coauthVersionLast="47" xr6:coauthVersionMax="47" xr10:uidLastSave="{00000000-0000-0000-0000-000000000000}"/>
  <bookViews>
    <workbookView xWindow="-13710" yWindow="-110" windowWidth="13820" windowHeight="7180" tabRatio="630" firstSheet="4" activeTab="6" xr2:uid="{00000000-000D-0000-FFFF-FFFF00000000}"/>
  </bookViews>
  <sheets>
    <sheet name="description" sheetId="10" r:id="rId1"/>
    <sheet name="1.case_study" sheetId="1" r:id="rId2"/>
    <sheet name="2.MP_em_inventory" sheetId="4" r:id="rId3"/>
    <sheet name="3.MP_CFs" sheetId="2" r:id="rId4"/>
    <sheet name="4.MP_impact" sheetId="8" r:id="rId5"/>
    <sheet name="5.other_impacts" sheetId="5" r:id="rId6"/>
    <sheet name="6.tot_impact" sheetId="6" r:id="rId7"/>
    <sheet name="7.HH_imp_cat" sheetId="11" r:id="rId8"/>
    <sheet name="8.EQ_and_HH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6" l="1"/>
  <c r="E25" i="6"/>
  <c r="C25" i="6"/>
  <c r="C24" i="6"/>
  <c r="E23" i="6"/>
  <c r="E22" i="6"/>
  <c r="E21" i="6"/>
  <c r="D23" i="6"/>
  <c r="D22" i="6"/>
  <c r="D21" i="6"/>
  <c r="C23" i="6"/>
  <c r="C22" i="6"/>
  <c r="C21" i="6"/>
  <c r="C26" i="6" l="1"/>
  <c r="I5" i="6" s="1"/>
  <c r="E12" i="12"/>
  <c r="D12" i="12"/>
  <c r="C12" i="12"/>
  <c r="E7" i="12"/>
  <c r="D7" i="12"/>
  <c r="C7" i="12"/>
  <c r="I16" i="11"/>
  <c r="J16" i="11"/>
  <c r="H16" i="11"/>
  <c r="D26" i="8"/>
  <c r="D13" i="4"/>
  <c r="E13" i="4" l="1"/>
  <c r="E35" i="8" l="1"/>
  <c r="D35" i="8"/>
  <c r="E33" i="8"/>
  <c r="D33" i="8"/>
  <c r="E27" i="8"/>
  <c r="E23" i="8"/>
  <c r="D23" i="8"/>
  <c r="E21" i="8"/>
  <c r="D21" i="8"/>
  <c r="E11" i="8"/>
  <c r="D11" i="8"/>
  <c r="E9" i="8"/>
  <c r="D9" i="8"/>
  <c r="E37" i="8"/>
  <c r="D37" i="8"/>
  <c r="E25" i="8"/>
  <c r="D25" i="8"/>
  <c r="E13" i="8"/>
  <c r="D13" i="8"/>
  <c r="E39" i="8"/>
  <c r="E38" i="8"/>
  <c r="E36" i="8"/>
  <c r="E34" i="8"/>
  <c r="D39" i="8"/>
  <c r="D38" i="8"/>
  <c r="D36" i="8"/>
  <c r="D34" i="8"/>
  <c r="E26" i="8"/>
  <c r="E24" i="8"/>
  <c r="E22" i="8"/>
  <c r="D27" i="8"/>
  <c r="D24" i="8"/>
  <c r="D22" i="8"/>
  <c r="E15" i="8" l="1"/>
  <c r="E12" i="8"/>
  <c r="E10" i="8"/>
  <c r="D15" i="8"/>
  <c r="E14" i="8"/>
  <c r="D14" i="8"/>
  <c r="D12" i="8"/>
  <c r="D10" i="8"/>
  <c r="D40" i="8"/>
  <c r="C51" i="8" s="1"/>
  <c r="E40" i="8"/>
  <c r="D51" i="8" s="1"/>
  <c r="D28" i="8" l="1"/>
  <c r="C50" i="8" s="1"/>
  <c r="E28" i="8"/>
  <c r="D50" i="8" s="1"/>
  <c r="E16" i="8"/>
  <c r="D49" i="8" s="1"/>
  <c r="D16" i="8"/>
  <c r="C49" i="8" s="1"/>
  <c r="D52" i="8" l="1"/>
  <c r="C6" i="12"/>
  <c r="C52" i="8"/>
  <c r="D24" i="6" l="1"/>
  <c r="E24" i="6"/>
  <c r="D6" i="12" l="1"/>
  <c r="D26" i="6"/>
  <c r="J5" i="6" s="1"/>
  <c r="E6" i="12"/>
  <c r="E26" i="6"/>
  <c r="K5" i="6" s="1"/>
  <c r="E11" i="12"/>
  <c r="D11" i="12"/>
  <c r="C11" i="12"/>
</calcChain>
</file>

<file path=xl/sharedStrings.xml><?xml version="1.0" encoding="utf-8"?>
<sst xmlns="http://schemas.openxmlformats.org/spreadsheetml/2006/main" count="610" uniqueCount="178">
  <si>
    <t>biodegradable film</t>
  </si>
  <si>
    <t>non-biodegradable film</t>
  </si>
  <si>
    <t>a_C</t>
  </si>
  <si>
    <t>lw_C</t>
  </si>
  <si>
    <t>sw_C</t>
  </si>
  <si>
    <t>lw_sed_C</t>
  </si>
  <si>
    <t>sw_sed_C</t>
  </si>
  <si>
    <t>nat_soil_C</t>
  </si>
  <si>
    <t>agr_soil_C</t>
  </si>
  <si>
    <t>Marine_Ecosystems</t>
  </si>
  <si>
    <t>Terrestrial_Ecosystems</t>
  </si>
  <si>
    <t>Life cycle stage</t>
  </si>
  <si>
    <t>To environmental compartment</t>
  </si>
  <si>
    <t>polymer production</t>
  </si>
  <si>
    <t>material production</t>
  </si>
  <si>
    <t>transport</t>
  </si>
  <si>
    <t>use</t>
  </si>
  <si>
    <t>soil</t>
  </si>
  <si>
    <t>water</t>
  </si>
  <si>
    <t>ocean</t>
  </si>
  <si>
    <t>unit</t>
  </si>
  <si>
    <t>kg</t>
  </si>
  <si>
    <t>Total</t>
  </si>
  <si>
    <t>/</t>
  </si>
  <si>
    <t>Impact category</t>
  </si>
  <si>
    <t>Reference unit</t>
  </si>
  <si>
    <t>Result</t>
  </si>
  <si>
    <t>Climate change, ecosystem quality, long term (damage)</t>
  </si>
  <si>
    <t>PDF.m2.yr</t>
  </si>
  <si>
    <t>Climate change, ecosystem quality, short term (damage)</t>
  </si>
  <si>
    <t>Freshwater acidification (damage)</t>
  </si>
  <si>
    <t>Freshwater ecotoxicity, long term (damage)</t>
  </si>
  <si>
    <t>Freshwater ecotoxicity, short term (damage)</t>
  </si>
  <si>
    <t>Freshwater eutrophication (damage)</t>
  </si>
  <si>
    <t>Ionizing radiation, ecosystem quality (damage)</t>
  </si>
  <si>
    <t>Land occupation, biodiversity (damage)</t>
  </si>
  <si>
    <t>Land transformation, biodiversity (damage)</t>
  </si>
  <si>
    <t>Marine acidification, long term (damage)</t>
  </si>
  <si>
    <t>Marine acidification, short term (damage)</t>
  </si>
  <si>
    <t>Marine eutrophication (damage)</t>
  </si>
  <si>
    <t>Terrestrial acidification (damage)</t>
  </si>
  <si>
    <t>Thermally polluted water (damage)</t>
  </si>
  <si>
    <t>Total ecosystem quality (damage)</t>
  </si>
  <si>
    <t>Water availability, freshwater ecosystem (damage)</t>
  </si>
  <si>
    <t>Water availability, terrestrial ecosystem (damage)</t>
  </si>
  <si>
    <t>Mulch film</t>
  </si>
  <si>
    <t>non-biodegradable (LDPE)</t>
  </si>
  <si>
    <t xml:space="preserve">biodegradable mulch film </t>
  </si>
  <si>
    <t xml:space="preserve">non-biodegradable mulch film </t>
  </si>
  <si>
    <t xml:space="preserve">Climate change, ecosystem quality, long term </t>
  </si>
  <si>
    <t xml:space="preserve">Climate change, ecosystem quality, short term </t>
  </si>
  <si>
    <t>Freshwater acidification</t>
  </si>
  <si>
    <t xml:space="preserve">Freshwater ecotoxicity, long term </t>
  </si>
  <si>
    <t xml:space="preserve">Freshwater ecotoxicity, short term </t>
  </si>
  <si>
    <t>Freshwater eutrophication</t>
  </si>
  <si>
    <t xml:space="preserve">Ionizing radiation, ecosystem quality </t>
  </si>
  <si>
    <t xml:space="preserve">Land occupation, biodiversity </t>
  </si>
  <si>
    <t xml:space="preserve">Land transformation, biodiversity </t>
  </si>
  <si>
    <t xml:space="preserve">Marine acidification, long term </t>
  </si>
  <si>
    <t xml:space="preserve">Marine acidification, short term </t>
  </si>
  <si>
    <t xml:space="preserve">Marine eutrophication </t>
  </si>
  <si>
    <t xml:space="preserve">Terrestrial acidification </t>
  </si>
  <si>
    <t xml:space="preserve">Thermally polluted water </t>
  </si>
  <si>
    <t xml:space="preserve">Water availability, freshwater ecosystem </t>
  </si>
  <si>
    <t xml:space="preserve">Water availability, terrestrial ecosystem </t>
  </si>
  <si>
    <t>biodegradable (70% PBAT / 30% starch)</t>
  </si>
  <si>
    <t>biodegradable (30% PBAT / 70% starch)</t>
  </si>
  <si>
    <t>Characterization Factors endpoint (in PDF.m2.year/kg emitted)</t>
  </si>
  <si>
    <t>frac_lw</t>
  </si>
  <si>
    <t>PDF.m2.year</t>
  </si>
  <si>
    <t>Endpoint (PDF.m2.year)</t>
  </si>
  <si>
    <t>nat soil</t>
  </si>
  <si>
    <t>agr soil</t>
  </si>
  <si>
    <t>scenario 1
non-biodegradable mulch film 
(LDPE)</t>
  </si>
  <si>
    <t>scenario 2
biodegradable mulch film 
(70% PBAT / 30% starch)</t>
  </si>
  <si>
    <t>scenario 3
biodegradable mulch film 
(30% PBAT / 70% starch)</t>
  </si>
  <si>
    <t>SUPPORTING INFORMATION FOR:</t>
  </si>
  <si>
    <t>Louvet, J., Quik, J.T.K., Boulay A.-M. (under review). Regionalized Characterization Factors for Microplastics Emissions in Life Cycle Assessment Considering Multimedia Fate Modelling</t>
  </si>
  <si>
    <t>Description:</t>
  </si>
  <si>
    <t>Table of content:</t>
  </si>
  <si>
    <t>Supplementary information for the Case Study</t>
  </si>
  <si>
    <t>Freshwater_Ecosystems</t>
  </si>
  <si>
    <t>rw_C</t>
  </si>
  <si>
    <t>rw_sed_C</t>
  </si>
  <si>
    <t>frac_rw</t>
  </si>
  <si>
    <t>Total without MPs</t>
  </si>
  <si>
    <t>Impact of the different scenario on Ecosystem Quality with the addition of microplastic emissions</t>
  </si>
  <si>
    <t>Impact of the different mulch film scenarios on Ecosystem Quality without the microplastic emissions</t>
  </si>
  <si>
    <t xml:space="preserve">Calculation of the impact of microplastic emissions for the different scenarios </t>
  </si>
  <si>
    <t>Marine ecosystem</t>
  </si>
  <si>
    <t>Freshwater ecosystem</t>
  </si>
  <si>
    <t>Terrestrial ecosystem</t>
  </si>
  <si>
    <t>Emissions in water are distributed between lake water and river water following the surface area of lw and rw in Northern regions</t>
  </si>
  <si>
    <t>Aquatic ecosystem</t>
  </si>
  <si>
    <t>Impacts for ecosystem added 1:1:1</t>
  </si>
  <si>
    <t>starch-blend (15 um): scenario 2 and 3</t>
  </si>
  <si>
    <t>LDPE (20 um): scenario 1</t>
  </si>
  <si>
    <t>TRWP (100 um): all scenarios</t>
  </si>
  <si>
    <t>Description of the Case Study</t>
  </si>
  <si>
    <t xml:space="preserve">Reference </t>
  </si>
  <si>
    <r>
      <t xml:space="preserve">De Sadeleer, I., &amp; Woodhouse, A. (2024). Environmental impact of biodegradable and non-biodegradable agricultural mulch film: A case study for Nordic conditions. </t>
    </r>
    <r>
      <rPr>
        <i/>
        <sz val="12"/>
        <color theme="1" tint="0.249977111117893"/>
        <rFont val="Aptos"/>
        <family val="2"/>
      </rPr>
      <t>The International Journal of Life Cycle Assessment</t>
    </r>
    <r>
      <rPr>
        <sz val="12"/>
        <color theme="1" tint="0.249977111117893"/>
        <rFont val="Aptos"/>
        <family val="2"/>
      </rPr>
      <t xml:space="preserve">, </t>
    </r>
    <r>
      <rPr>
        <i/>
        <sz val="12"/>
        <color theme="1" tint="0.249977111117893"/>
        <rFont val="Aptos"/>
        <family val="2"/>
      </rPr>
      <t>29</t>
    </r>
    <r>
      <rPr>
        <sz val="12"/>
        <color theme="1" tint="0.249977111117893"/>
        <rFont val="Aptos"/>
        <family val="2"/>
      </rPr>
      <t>(2), 275–290. https://doi.org/10.1007/s11367-023-02253-y</t>
    </r>
  </si>
  <si>
    <t>Comparison of 3 different mulch films</t>
  </si>
  <si>
    <t>Scenario 1: non-biodegradable mulch film made of LDPE</t>
  </si>
  <si>
    <t>Scenario 2: biodegradable mulch film made of 70% of PBAT and 30% of corn starch</t>
  </si>
  <si>
    <t>Scenario 3: biodegradable mulch film made of 30% of PBAT and 70% of corn starch</t>
  </si>
  <si>
    <t xml:space="preserve">Characteristics of the mulch films </t>
  </si>
  <si>
    <t>taken from De Sadeleer and Woodhouse (2024)</t>
  </si>
  <si>
    <t>1.Description of the Case Study</t>
  </si>
  <si>
    <t>2. Emission inventory of microplastic emissions</t>
  </si>
  <si>
    <t>3. Characterization Factors of microplastics in PDF*m2*year/kg</t>
  </si>
  <si>
    <t>4. Calculation of microplastic emissions impacts for the different scenarios</t>
  </si>
  <si>
    <t>5. Impacts for the other categories</t>
  </si>
  <si>
    <t>6. Final impact of the different scenario on Ecosystem Quality</t>
  </si>
  <si>
    <t xml:space="preserve">Legend: </t>
  </si>
  <si>
    <t>a</t>
  </si>
  <si>
    <t>air</t>
  </si>
  <si>
    <t>C</t>
  </si>
  <si>
    <t>Continental scale</t>
  </si>
  <si>
    <t>lw</t>
  </si>
  <si>
    <t>lake water</t>
  </si>
  <si>
    <t>G</t>
  </si>
  <si>
    <t xml:space="preserve">Global scale </t>
  </si>
  <si>
    <t>rw</t>
  </si>
  <si>
    <t>river water</t>
  </si>
  <si>
    <t>sw</t>
  </si>
  <si>
    <t>sea water</t>
  </si>
  <si>
    <t>lw_sed</t>
  </si>
  <si>
    <t>lake water sediment</t>
  </si>
  <si>
    <t>rw_sed</t>
  </si>
  <si>
    <t>river water sediment</t>
  </si>
  <si>
    <t>sw_sed</t>
  </si>
  <si>
    <t>sea water sediment</t>
  </si>
  <si>
    <t>nat_soil</t>
  </si>
  <si>
    <t>natural soil</t>
  </si>
  <si>
    <t>agr_soil</t>
  </si>
  <si>
    <t>agricultural soil</t>
  </si>
  <si>
    <t>FU: “1 ha of mulched agricultural land for cultivating lettuce”</t>
  </si>
  <si>
    <t>Microplastic emission inventory</t>
  </si>
  <si>
    <t>Emission inventory from De Sadeleer and Woodhouse (2024):</t>
  </si>
  <si>
    <t>Emissions inventory used in this study (emissions for the use phase are considered to be emitted to soil only):</t>
  </si>
  <si>
    <t>For scenarios 2 and 3 with biodegradable mulch film, the same CFs are used (starch_blend) and no differenciation regarding the rate of starch in the blend is made</t>
  </si>
  <si>
    <t>product</t>
  </si>
  <si>
    <t>Climate change, human health, long term (damage)</t>
  </si>
  <si>
    <t>DALY</t>
  </si>
  <si>
    <t>Climate change, human health, short term (damage)</t>
  </si>
  <si>
    <t>Human toxicity cancer, long term (damage)</t>
  </si>
  <si>
    <t>Human toxicity cancer, short term (damage)</t>
  </si>
  <si>
    <t>Human toxicity non-cancer, long term (damage)</t>
  </si>
  <si>
    <t>Human toxicity non-cancer, short term (damage)</t>
  </si>
  <si>
    <t>Ionizing radiation, human health (damage)</t>
  </si>
  <si>
    <t>Ozone layer depletion (damage)</t>
  </si>
  <si>
    <t>Particulate matter formation (damage)</t>
  </si>
  <si>
    <t>Photochemical oxidant formation (damage)</t>
  </si>
  <si>
    <t>Water availability, human health (damage)</t>
  </si>
  <si>
    <t>Impact for Human Health</t>
  </si>
  <si>
    <t>Total HH</t>
  </si>
  <si>
    <t>scenario 1
non-biodegradable mulch film (LDPE)</t>
  </si>
  <si>
    <t>Climate change, human health, long term</t>
  </si>
  <si>
    <t>Climate change, human health, short term</t>
  </si>
  <si>
    <t>Human toxicity cancer, long term</t>
  </si>
  <si>
    <t xml:space="preserve">Human toxicity cancer, short term </t>
  </si>
  <si>
    <t>Human toxicity non-cancer, long term</t>
  </si>
  <si>
    <t>Human toxicity non-cancer, short term</t>
  </si>
  <si>
    <t xml:space="preserve">Ionizing radiation, human health </t>
  </si>
  <si>
    <t xml:space="preserve">Ozone layer depletion </t>
  </si>
  <si>
    <t xml:space="preserve">Particulate matter formation </t>
  </si>
  <si>
    <t xml:space="preserve">Photochemical oxidant formation </t>
  </si>
  <si>
    <t xml:space="preserve">Water availability, human health </t>
  </si>
  <si>
    <t>PDF.m2.an</t>
  </si>
  <si>
    <t>Ecosystem Quality</t>
  </si>
  <si>
    <t>Human Health</t>
  </si>
  <si>
    <t>Physical effects on biota, terrestrial ecosystem</t>
  </si>
  <si>
    <t>Physical effects on biota, freshwater ecosystem</t>
  </si>
  <si>
    <t>Physical effects on biota, marine ecosystem</t>
  </si>
  <si>
    <t>7. Impact on Human Health</t>
  </si>
  <si>
    <t>8. Comparison impact on Human Health/Ecosystem Quality for each scenario</t>
  </si>
  <si>
    <t xml:space="preserve">Contribution of the categorie Physical effects on biota </t>
  </si>
  <si>
    <t>Total Physical effects on biota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</si>
</sst>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6"/>
      <color theme="1" tint="0.24994659260841701"/>
      <name val="Aptos"/>
      <family val="2"/>
    </font>
    <font>
      <sz val="11"/>
      <color theme="1" tint="0.24994659260841701"/>
      <name val="Aptos"/>
      <family val="2"/>
    </font>
    <font>
      <b/>
      <sz val="12"/>
      <color theme="1" tint="0.24994659260841701"/>
      <name val="Aptos"/>
      <family val="2"/>
    </font>
    <font>
      <sz val="11"/>
      <color theme="1" tint="0.249977111117893"/>
      <name val="Aptos"/>
      <family val="2"/>
    </font>
    <font>
      <b/>
      <sz val="14"/>
      <color theme="1" tint="0.249977111117893"/>
      <name val="Aptos"/>
      <family val="2"/>
    </font>
    <font>
      <b/>
      <sz val="11"/>
      <color theme="1" tint="0.249977111117893"/>
      <name val="Aptos"/>
      <family val="2"/>
    </font>
    <font>
      <b/>
      <sz val="12"/>
      <color theme="1" tint="0.249977111117893"/>
      <name val="Aptos"/>
      <family val="2"/>
    </font>
    <font>
      <sz val="12"/>
      <color theme="1" tint="0.249977111117893"/>
      <name val="Aptos"/>
      <family val="2"/>
    </font>
    <font>
      <b/>
      <sz val="13"/>
      <color theme="1" tint="0.249977111117893"/>
      <name val="Aptos"/>
      <family val="2"/>
    </font>
    <font>
      <i/>
      <sz val="12"/>
      <color theme="1" tint="0.249977111117893"/>
      <name val="Aptos"/>
      <family val="2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2" fontId="0" fillId="0" borderId="0" xfId="0" applyNumberFormat="1"/>
    <xf numFmtId="0" fontId="4" fillId="0" borderId="0" xfId="0" applyFont="1"/>
    <xf numFmtId="10" fontId="0" fillId="0" borderId="0" xfId="0" applyNumberFormat="1"/>
    <xf numFmtId="9" fontId="0" fillId="0" borderId="0" xfId="0" applyNumberFormat="1"/>
    <xf numFmtId="0" fontId="0" fillId="0" borderId="0" xfId="0" applyAlignment="1">
      <alignment horizontal="right"/>
    </xf>
    <xf numFmtId="11" fontId="0" fillId="0" borderId="0" xfId="0" applyNumberFormat="1"/>
    <xf numFmtId="0" fontId="6" fillId="0" borderId="0" xfId="0" applyFont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0" fillId="0" borderId="0" xfId="0" applyAlignment="1">
      <alignment wrapText="1"/>
    </xf>
    <xf numFmtId="10" fontId="0" fillId="0" borderId="0" xfId="1" applyNumberFormat="1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11" fontId="12" fillId="0" borderId="0" xfId="0" applyNumberFormat="1" applyFont="1"/>
    <xf numFmtId="11" fontId="14" fillId="0" borderId="0" xfId="0" applyNumberFormat="1" applyFont="1" applyAlignment="1">
      <alignment horizontal="center"/>
    </xf>
    <xf numFmtId="11" fontId="14" fillId="0" borderId="0" xfId="0" applyNumberFormat="1" applyFont="1"/>
    <xf numFmtId="0" fontId="14" fillId="0" borderId="0" xfId="0" applyFont="1" applyAlignment="1">
      <alignment horizontal="center" wrapText="1"/>
    </xf>
    <xf numFmtId="2" fontId="12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2" fillId="2" borderId="0" xfId="0" applyFont="1" applyFill="1"/>
    <xf numFmtId="0" fontId="12" fillId="0" borderId="0" xfId="0" applyFont="1" applyAlignment="1">
      <alignment horizontal="center"/>
    </xf>
    <xf numFmtId="0" fontId="12" fillId="0" borderId="1" xfId="0" applyFont="1" applyBorder="1"/>
    <xf numFmtId="0" fontId="12" fillId="0" borderId="2" xfId="0" applyFont="1" applyBorder="1" applyAlignment="1">
      <alignment horizontal="center"/>
    </xf>
    <xf numFmtId="11" fontId="12" fillId="0" borderId="2" xfId="0" applyNumberFormat="1" applyFont="1" applyBorder="1"/>
    <xf numFmtId="0" fontId="12" fillId="0" borderId="6" xfId="0" applyFont="1" applyBorder="1" applyAlignment="1">
      <alignment horizontal="center"/>
    </xf>
    <xf numFmtId="9" fontId="0" fillId="0" borderId="0" xfId="1" applyFont="1" applyBorder="1"/>
    <xf numFmtId="0" fontId="0" fillId="0" borderId="7" xfId="0" applyBorder="1"/>
    <xf numFmtId="0" fontId="12" fillId="0" borderId="8" xfId="0" applyFont="1" applyBorder="1" applyAlignment="1">
      <alignment horizontal="center"/>
    </xf>
    <xf numFmtId="9" fontId="0" fillId="0" borderId="9" xfId="1" applyFont="1" applyBorder="1"/>
    <xf numFmtId="0" fontId="0" fillId="0" borderId="9" xfId="0" applyBorder="1"/>
    <xf numFmtId="0" fontId="0" fillId="0" borderId="10" xfId="0" applyBorder="1"/>
    <xf numFmtId="0" fontId="12" fillId="2" borderId="0" xfId="0" applyFont="1" applyFill="1" applyAlignment="1">
      <alignment horizontal="center"/>
    </xf>
    <xf numFmtId="0" fontId="12" fillId="0" borderId="3" xfId="0" applyFont="1" applyBorder="1"/>
    <xf numFmtId="0" fontId="12" fillId="0" borderId="6" xfId="0" applyFont="1" applyBorder="1"/>
    <xf numFmtId="0" fontId="14" fillId="0" borderId="7" xfId="0" applyFont="1" applyBorder="1" applyAlignment="1">
      <alignment horizontal="center" vertical="center" wrapText="1"/>
    </xf>
    <xf numFmtId="11" fontId="12" fillId="0" borderId="7" xfId="0" applyNumberFormat="1" applyFont="1" applyBorder="1"/>
    <xf numFmtId="0" fontId="12" fillId="3" borderId="8" xfId="0" applyFont="1" applyFill="1" applyBorder="1"/>
    <xf numFmtId="11" fontId="12" fillId="3" borderId="9" xfId="0" applyNumberFormat="1" applyFont="1" applyFill="1" applyBorder="1"/>
    <xf numFmtId="11" fontId="12" fillId="3" borderId="10" xfId="0" applyNumberFormat="1" applyFont="1" applyFill="1" applyBorder="1"/>
    <xf numFmtId="10" fontId="0" fillId="0" borderId="0" xfId="0" applyNumberForma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9" fillId="0" borderId="0" xfId="0" applyFont="1"/>
    <xf numFmtId="9" fontId="0" fillId="0" borderId="0" xfId="1" applyFont="1"/>
    <xf numFmtId="0" fontId="10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9DA6"/>
      <color rgb="FFCC6677"/>
      <color rgb="FFF43EF8"/>
      <color rgb="FF9EB9F3"/>
      <color rgb="FFB497E7"/>
      <color rgb="FF66C5CC"/>
      <color rgb="FF8BE0A4"/>
      <color rgb="FF72B7B2"/>
      <color rgb="FF87C55F"/>
      <color rgb="FFC9DB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Physical effects on biota at endpoint level on different ecosystems for the biodegradable versus the non-biodegradable mulch film needed for the cultivation of 1ha of lettuce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'4.MP_impact'!$C$48</c:f>
              <c:strCache>
                <c:ptCount val="1"/>
                <c:pt idx="0">
                  <c:v>biodegradable mulch film </c:v>
                </c:pt>
              </c:strCache>
            </c:strRef>
          </c:tx>
          <c:spPr>
            <a:solidFill>
              <a:srgbClr val="8BE0A4"/>
            </a:solidFill>
            <a:ln>
              <a:noFill/>
            </a:ln>
            <a:effectLst/>
          </c:spPr>
          <c:invertIfNegative val="0"/>
          <c:cat>
            <c:strRef>
              <c:f>'4.MP_impact'!$B$49:$B$51</c:f>
              <c:strCache>
                <c:ptCount val="3"/>
                <c:pt idx="0">
                  <c:v>Marine ecosystem</c:v>
                </c:pt>
                <c:pt idx="1">
                  <c:v>Aquatic ecosystem</c:v>
                </c:pt>
                <c:pt idx="2">
                  <c:v>Terrestrial ecosystem</c:v>
                </c:pt>
              </c:strCache>
            </c:strRef>
          </c:cat>
          <c:val>
            <c:numRef>
              <c:f>'4.MP_impact'!$C$49:$C$51</c:f>
              <c:numCache>
                <c:formatCode>0.00E+00</c:formatCode>
                <c:ptCount val="3"/>
                <c:pt idx="0">
                  <c:v>3.9005802185583129E-6</c:v>
                </c:pt>
                <c:pt idx="1">
                  <c:v>2.0735457605305339E-2</c:v>
                </c:pt>
                <c:pt idx="2">
                  <c:v>2.8580997152759546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E-4CAB-A793-E36F9E856DAA}"/>
            </c:ext>
          </c:extLst>
        </c:ser>
        <c:ser>
          <c:idx val="1"/>
          <c:order val="1"/>
          <c:tx>
            <c:strRef>
              <c:f>'4.MP_impact'!$D$48</c:f>
              <c:strCache>
                <c:ptCount val="1"/>
                <c:pt idx="0">
                  <c:v>non-biodegradable mulch film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'4.MP_impact'!$B$49:$B$51</c:f>
              <c:strCache>
                <c:ptCount val="3"/>
                <c:pt idx="0">
                  <c:v>Marine ecosystem</c:v>
                </c:pt>
                <c:pt idx="1">
                  <c:v>Aquatic ecosystem</c:v>
                </c:pt>
                <c:pt idx="2">
                  <c:v>Terrestrial ecosystem</c:v>
                </c:pt>
              </c:strCache>
            </c:strRef>
          </c:cat>
          <c:val>
            <c:numRef>
              <c:f>'4.MP_impact'!$D$49:$D$51</c:f>
              <c:numCache>
                <c:formatCode>0.00E+00</c:formatCode>
                <c:ptCount val="3"/>
                <c:pt idx="0">
                  <c:v>1.8044288831937043</c:v>
                </c:pt>
                <c:pt idx="1">
                  <c:v>5.8064454376482146</c:v>
                </c:pt>
                <c:pt idx="2">
                  <c:v>7.9391785499036667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AE-4CAB-A793-E36F9E856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4584144"/>
        <c:axId val="1994584624"/>
      </c:barChart>
      <c:catAx>
        <c:axId val="199458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4584624"/>
        <c:crossesAt val="1.0000000000000005E-7"/>
        <c:auto val="1"/>
        <c:lblAlgn val="ctr"/>
        <c:lblOffset val="100"/>
        <c:noMultiLvlLbl val="0"/>
      </c:catAx>
      <c:valAx>
        <c:axId val="199458462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Physical effects on biota </a:t>
                </a:r>
              </a:p>
              <a:p>
                <a:pPr>
                  <a:defRPr/>
                </a:pPr>
                <a:r>
                  <a:rPr lang="fr-F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(PDF.m2.year)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458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50" b="0" i="0" u="none" strike="noStrike" baseline="0"/>
              <a:t>Physical effects on biota at endpoint level on different ecosystems for the biodegradable versus the non-biodegradable mulch film needed for the cultivation of 1ha of lettuces</a:t>
            </a:r>
            <a:endParaRPr lang="fr-FR" sz="105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'4.MP_impact'!$B$49</c:f>
              <c:strCache>
                <c:ptCount val="1"/>
                <c:pt idx="0">
                  <c:v>Marine ecosystem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'4.MP_impact'!$C$48:$D$48</c:f>
              <c:strCache>
                <c:ptCount val="2"/>
                <c:pt idx="0">
                  <c:v>biodegradable mulch film </c:v>
                </c:pt>
                <c:pt idx="1">
                  <c:v>non-biodegradable mulch film </c:v>
                </c:pt>
              </c:strCache>
            </c:strRef>
          </c:cat>
          <c:val>
            <c:numRef>
              <c:f>'4.MP_impact'!$C$49:$D$49</c:f>
              <c:numCache>
                <c:formatCode>0.00E+00</c:formatCode>
                <c:ptCount val="2"/>
                <c:pt idx="0">
                  <c:v>3.9005802185583129E-6</c:v>
                </c:pt>
                <c:pt idx="1">
                  <c:v>1.8044288831937043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9-49F2-A954-F6E08D8ED00B}"/>
            </c:ext>
          </c:extLst>
        </c:ser>
        <c:ser>
          <c:idx val="1"/>
          <c:order val="1"/>
          <c:tx>
            <c:strRef>
              <c:f>'4.MP_impact'!$B$50</c:f>
              <c:strCache>
                <c:ptCount val="1"/>
                <c:pt idx="0">
                  <c:v>Aquatic ecosystem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'4.MP_impact'!$C$48:$D$48</c:f>
              <c:strCache>
                <c:ptCount val="2"/>
                <c:pt idx="0">
                  <c:v>biodegradable mulch film </c:v>
                </c:pt>
                <c:pt idx="1">
                  <c:v>non-biodegradable mulch film </c:v>
                </c:pt>
              </c:strCache>
            </c:strRef>
          </c:cat>
          <c:val>
            <c:numRef>
              <c:f>'4.MP_impact'!$C$50:$D$50</c:f>
              <c:numCache>
                <c:formatCode>0.00E+00</c:formatCode>
                <c:ptCount val="2"/>
                <c:pt idx="0">
                  <c:v>2.0735457605305339E-2</c:v>
                </c:pt>
                <c:pt idx="1">
                  <c:v>5.8064454376482146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9-49F2-A954-F6E08D8ED00B}"/>
            </c:ext>
          </c:extLst>
        </c:ser>
        <c:ser>
          <c:idx val="2"/>
          <c:order val="2"/>
          <c:tx>
            <c:strRef>
              <c:f>'4.MP_impact'!$B$51</c:f>
              <c:strCache>
                <c:ptCount val="1"/>
                <c:pt idx="0">
                  <c:v>Terrestrial ecosystem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'4.MP_impact'!$C$48:$D$48</c:f>
              <c:strCache>
                <c:ptCount val="2"/>
                <c:pt idx="0">
                  <c:v>biodegradable mulch film </c:v>
                </c:pt>
                <c:pt idx="1">
                  <c:v>non-biodegradable mulch film </c:v>
                </c:pt>
              </c:strCache>
            </c:strRef>
          </c:cat>
          <c:val>
            <c:numRef>
              <c:f>'4.MP_impact'!$C$51:$D$51</c:f>
              <c:numCache>
                <c:formatCode>0.00E+00</c:formatCode>
                <c:ptCount val="2"/>
                <c:pt idx="0">
                  <c:v>2.8580997152759546</c:v>
                </c:pt>
                <c:pt idx="1">
                  <c:v>7.9391785499036667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89-49F2-A954-F6E08D8ED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60336"/>
        <c:axId val="63879536"/>
      </c:barChart>
      <c:catAx>
        <c:axId val="6386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879536"/>
        <c:crosses val="autoZero"/>
        <c:auto val="1"/>
        <c:lblAlgn val="ctr"/>
        <c:lblOffset val="1"/>
        <c:noMultiLvlLbl val="0"/>
      </c:catAx>
      <c:valAx>
        <c:axId val="638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900"/>
                  <a:t>Physical effects</a:t>
                </a:r>
                <a:r>
                  <a:rPr lang="fr-FR" sz="900" baseline="0"/>
                  <a:t> on biota </a:t>
                </a:r>
              </a:p>
              <a:p>
                <a:pPr>
                  <a:defRPr sz="900"/>
                </a:pPr>
                <a:r>
                  <a:rPr lang="fr-FR" sz="900" baseline="0"/>
                  <a:t>(PDF.m2.year)</a:t>
                </a:r>
                <a:endParaRPr lang="fr-FR" sz="900"/>
              </a:p>
            </c:rich>
          </c:tx>
          <c:layout>
            <c:manualLayout>
              <c:xMode val="edge"/>
              <c:yMode val="edge"/>
              <c:x val="1.6666666666666666E-2"/>
              <c:y val="0.319212962962962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86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'6.tot_impact'!$B$5</c:f>
              <c:strCache>
                <c:ptCount val="1"/>
                <c:pt idx="0">
                  <c:v>Climate change, ecosystem quality, long term </c:v>
                </c:pt>
              </c:strCache>
            </c:strRef>
          </c:tx>
          <c:spPr>
            <a:solidFill>
              <a:srgbClr val="E45756"/>
            </a:solidFill>
            <a:ln>
              <a:noFill/>
            </a:ln>
            <a:effectLst/>
          </c:spPr>
          <c:invertIfNegative val="0"/>
          <c:cat>
            <c:strRef>
              <c:f>'6.tot_impact'!$C$4:$E$4</c:f>
              <c:strCache>
                <c:ptCount val="3"/>
                <c:pt idx="0">
                  <c:v>scenario 1
non-biodegradable mulch film 
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'6.tot_impact'!$C$5:$E$5</c:f>
              <c:numCache>
                <c:formatCode>0.00</c:formatCode>
                <c:ptCount val="3"/>
                <c:pt idx="0">
                  <c:v>319.3608453074807</c:v>
                </c:pt>
                <c:pt idx="1">
                  <c:v>390.17873268429537</c:v>
                </c:pt>
                <c:pt idx="2">
                  <c:v>278.41400380247796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7-478D-81E4-5ED2D0493DF3}"/>
            </c:ext>
          </c:extLst>
        </c:ser>
        <c:ser>
          <c:idx val="1"/>
          <c:order val="1"/>
          <c:tx>
            <c:strRef>
              <c:f>'6.tot_impact'!$B$6</c:f>
              <c:strCache>
                <c:ptCount val="1"/>
                <c:pt idx="0">
                  <c:v>Climate change, ecosystem quality, short term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'6.tot_impact'!$C$4:$E$4</c:f>
              <c:strCache>
                <c:ptCount val="3"/>
                <c:pt idx="0">
                  <c:v>scenario 1
non-biodegradable mulch film 
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'6.tot_impact'!$C$6:$E$6</c:f>
              <c:numCache>
                <c:formatCode>0.00</c:formatCode>
                <c:ptCount val="3"/>
                <c:pt idx="0">
                  <c:v>104.6313662175757</c:v>
                </c:pt>
                <c:pt idx="1">
                  <c:v>136.07970785235716</c:v>
                </c:pt>
                <c:pt idx="2">
                  <c:v>94.751956846861759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97-478D-81E4-5ED2D0493DF3}"/>
            </c:ext>
          </c:extLst>
        </c:ser>
        <c:ser>
          <c:idx val="2"/>
          <c:order val="2"/>
          <c:tx>
            <c:strRef>
              <c:f>'6.tot_impact'!$B$7</c:f>
              <c:strCache>
                <c:ptCount val="1"/>
                <c:pt idx="0">
                  <c:v>Freshwater acidification</c:v>
                </c:pt>
              </c:strCache>
            </c:strRef>
          </c:tx>
          <c:spPr>
            <a:solidFill>
              <a:srgbClr val="9EB9F3"/>
            </a:solidFill>
            <a:ln>
              <a:noFill/>
            </a:ln>
            <a:effectLst/>
          </c:spPr>
          <c:invertIfNegative val="0"/>
          <c:cat>
            <c:strRef>
              <c:f>'6.tot_impact'!$C$4:$E$4</c:f>
              <c:strCache>
                <c:ptCount val="3"/>
                <c:pt idx="0">
                  <c:v>scenario 1
non-biodegradable mulch film 
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'6.tot_impact'!$C$7:$E$7</c:f>
              <c:numCache>
                <c:formatCode>0.00</c:formatCode>
                <c:ptCount val="3"/>
                <c:pt idx="0">
                  <c:v>3.9949807086715308</c:v>
                </c:pt>
                <c:pt idx="1">
                  <c:v>5.2492183013176517</c:v>
                </c:pt>
                <c:pt idx="2">
                  <c:v>4.2139868911637333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97-478D-81E4-5ED2D0493DF3}"/>
            </c:ext>
          </c:extLst>
        </c:ser>
        <c:ser>
          <c:idx val="3"/>
          <c:order val="3"/>
          <c:tx>
            <c:strRef>
              <c:f>'6.tot_impact'!$B$8</c:f>
              <c:strCache>
                <c:ptCount val="1"/>
                <c:pt idx="0">
                  <c:v>Freshwater ecotoxicity, long term </c:v>
                </c:pt>
              </c:strCache>
            </c:strRef>
          </c:tx>
          <c:spPr>
            <a:solidFill>
              <a:srgbClr val="72B7B2"/>
            </a:solidFill>
            <a:ln>
              <a:noFill/>
            </a:ln>
            <a:effectLst/>
          </c:spPr>
          <c:invertIfNegative val="0"/>
          <c:cat>
            <c:strRef>
              <c:f>'6.tot_impact'!$C$4:$E$4</c:f>
              <c:strCache>
                <c:ptCount val="3"/>
                <c:pt idx="0">
                  <c:v>scenario 1
non-biodegradable mulch film 
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'6.tot_impact'!$C$8:$E$8</c:f>
              <c:numCache>
                <c:formatCode>0.00</c:formatCode>
                <c:ptCount val="3"/>
                <c:pt idx="0">
                  <c:v>35.121111080177698</c:v>
                </c:pt>
                <c:pt idx="1">
                  <c:v>42.62848104215476</c:v>
                </c:pt>
                <c:pt idx="2">
                  <c:v>29.275470258877505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97-478D-81E4-5ED2D0493DF3}"/>
            </c:ext>
          </c:extLst>
        </c:ser>
        <c:ser>
          <c:idx val="4"/>
          <c:order val="4"/>
          <c:tx>
            <c:strRef>
              <c:f>'6.tot_impact'!$B$9</c:f>
              <c:strCache>
                <c:ptCount val="1"/>
                <c:pt idx="0">
                  <c:v>Freshwater ecotoxicity, short term </c:v>
                </c:pt>
              </c:strCache>
            </c:strRef>
          </c:tx>
          <c:spPr>
            <a:solidFill>
              <a:srgbClr val="8BE0A4"/>
            </a:solidFill>
            <a:ln>
              <a:noFill/>
            </a:ln>
            <a:effectLst/>
          </c:spPr>
          <c:invertIfNegative val="0"/>
          <c:cat>
            <c:strRef>
              <c:f>'6.tot_impact'!$C$4:$E$4</c:f>
              <c:strCache>
                <c:ptCount val="3"/>
                <c:pt idx="0">
                  <c:v>scenario 1
non-biodegradable mulch film 
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'6.tot_impact'!$C$9:$E$9</c:f>
              <c:numCache>
                <c:formatCode>0.00</c:formatCode>
                <c:ptCount val="3"/>
                <c:pt idx="0">
                  <c:v>21.197865460066016</c:v>
                </c:pt>
                <c:pt idx="1">
                  <c:v>17.992014009116023</c:v>
                </c:pt>
                <c:pt idx="2">
                  <c:v>11.16370780732468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97-478D-81E4-5ED2D0493DF3}"/>
            </c:ext>
          </c:extLst>
        </c:ser>
        <c:ser>
          <c:idx val="5"/>
          <c:order val="5"/>
          <c:tx>
            <c:strRef>
              <c:f>'6.tot_impact'!$B$10</c:f>
              <c:strCache>
                <c:ptCount val="1"/>
                <c:pt idx="0">
                  <c:v>Freshwater eutrophication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'6.tot_impact'!$C$4:$E$4</c:f>
              <c:strCache>
                <c:ptCount val="3"/>
                <c:pt idx="0">
                  <c:v>scenario 1
non-biodegradable mulch film 
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'6.tot_impact'!$C$10:$E$10</c:f>
              <c:numCache>
                <c:formatCode>0.00</c:formatCode>
                <c:ptCount val="3"/>
                <c:pt idx="0">
                  <c:v>9.5762293831909207E-2</c:v>
                </c:pt>
                <c:pt idx="1">
                  <c:v>0.17405101286260882</c:v>
                </c:pt>
                <c:pt idx="2">
                  <c:v>0.23921488365804311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97-478D-81E4-5ED2D0493DF3}"/>
            </c:ext>
          </c:extLst>
        </c:ser>
        <c:ser>
          <c:idx val="6"/>
          <c:order val="6"/>
          <c:tx>
            <c:strRef>
              <c:f>'6.tot_impact'!$B$11</c:f>
              <c:strCache>
                <c:ptCount val="1"/>
                <c:pt idx="0">
                  <c:v>Ionizing radiation, ecosystem quality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'6.tot_impact'!$C$4:$E$4</c:f>
              <c:strCache>
                <c:ptCount val="3"/>
                <c:pt idx="0">
                  <c:v>scenario 1
non-biodegradable mulch film 
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'6.tot_impact'!$C$11:$E$11</c:f>
              <c:numCache>
                <c:formatCode>0.00</c:formatCode>
                <c:ptCount val="3"/>
                <c:pt idx="0">
                  <c:v>8.9003835484020253E-8</c:v>
                </c:pt>
                <c:pt idx="1">
                  <c:v>1.2924829867096234E-7</c:v>
                </c:pt>
                <c:pt idx="2">
                  <c:v>9.6056793066485589E-8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97-478D-81E4-5ED2D0493DF3}"/>
            </c:ext>
          </c:extLst>
        </c:ser>
        <c:ser>
          <c:idx val="7"/>
          <c:order val="7"/>
          <c:tx>
            <c:strRef>
              <c:f>'6.tot_impact'!$B$12</c:f>
              <c:strCache>
                <c:ptCount val="1"/>
                <c:pt idx="0">
                  <c:v>Land occupation, biodiversity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'6.tot_impact'!$C$4:$E$4</c:f>
              <c:strCache>
                <c:ptCount val="3"/>
                <c:pt idx="0">
                  <c:v>scenario 1
non-biodegradable mulch film 
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'6.tot_impact'!$C$12:$E$12</c:f>
              <c:numCache>
                <c:formatCode>0.00</c:formatCode>
                <c:ptCount val="3"/>
                <c:pt idx="0">
                  <c:v>8.1391354001110976</c:v>
                </c:pt>
                <c:pt idx="1">
                  <c:v>39.20217044061522</c:v>
                </c:pt>
                <c:pt idx="2">
                  <c:v>75.692641451434724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197-478D-81E4-5ED2D0493DF3}"/>
            </c:ext>
          </c:extLst>
        </c:ser>
        <c:ser>
          <c:idx val="8"/>
          <c:order val="8"/>
          <c:tx>
            <c:strRef>
              <c:f>'6.tot_impact'!$B$13</c:f>
              <c:strCache>
                <c:ptCount val="1"/>
                <c:pt idx="0">
                  <c:v>Land transformation, biodiversity </c:v>
                </c:pt>
              </c:strCache>
            </c:strRef>
          </c:tx>
          <c:spPr>
            <a:solidFill>
              <a:srgbClr val="87C55F"/>
            </a:solidFill>
            <a:ln>
              <a:noFill/>
            </a:ln>
            <a:effectLst/>
          </c:spPr>
          <c:invertIfNegative val="0"/>
          <c:cat>
            <c:strRef>
              <c:f>'6.tot_impact'!$C$4:$E$4</c:f>
              <c:strCache>
                <c:ptCount val="3"/>
                <c:pt idx="0">
                  <c:v>scenario 1
non-biodegradable mulch film 
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'6.tot_impact'!$C$13:$E$13</c:f>
              <c:numCache>
                <c:formatCode>0.00</c:formatCode>
                <c:ptCount val="3"/>
                <c:pt idx="0">
                  <c:v>18.421410537003648</c:v>
                </c:pt>
                <c:pt idx="1">
                  <c:v>33.739082033073338</c:v>
                </c:pt>
                <c:pt idx="2">
                  <c:v>54.229900451406813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197-478D-81E4-5ED2D0493DF3}"/>
            </c:ext>
          </c:extLst>
        </c:ser>
        <c:ser>
          <c:idx val="9"/>
          <c:order val="9"/>
          <c:tx>
            <c:strRef>
              <c:f>'6.tot_impact'!$B$14</c:f>
              <c:strCache>
                <c:ptCount val="1"/>
                <c:pt idx="0">
                  <c:v>Marine acidification, long term </c:v>
                </c:pt>
              </c:strCache>
            </c:strRef>
          </c:tx>
          <c:spPr>
            <a:solidFill>
              <a:srgbClr val="BC80BD"/>
            </a:solidFill>
            <a:ln>
              <a:noFill/>
            </a:ln>
            <a:effectLst/>
          </c:spPr>
          <c:invertIfNegative val="0"/>
          <c:cat>
            <c:strRef>
              <c:f>'6.tot_impact'!$C$4:$E$4</c:f>
              <c:strCache>
                <c:ptCount val="3"/>
                <c:pt idx="0">
                  <c:v>scenario 1
non-biodegradable mulch film 
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'6.tot_impact'!$C$14:$E$14</c:f>
              <c:numCache>
                <c:formatCode>0.00</c:formatCode>
                <c:ptCount val="3"/>
                <c:pt idx="0">
                  <c:v>76.636711325675762</c:v>
                </c:pt>
                <c:pt idx="1">
                  <c:v>89.394817058949329</c:v>
                </c:pt>
                <c:pt idx="2">
                  <c:v>64.512159568219715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197-478D-81E4-5ED2D0493DF3}"/>
            </c:ext>
          </c:extLst>
        </c:ser>
        <c:ser>
          <c:idx val="10"/>
          <c:order val="10"/>
          <c:tx>
            <c:strRef>
              <c:f>'6.tot_impact'!$B$15</c:f>
              <c:strCache>
                <c:ptCount val="1"/>
                <c:pt idx="0">
                  <c:v>Marine acidification, short term </c:v>
                </c:pt>
              </c:strCache>
            </c:strRef>
          </c:tx>
          <c:spPr>
            <a:solidFill>
              <a:srgbClr val="DCB0F2"/>
            </a:solidFill>
            <a:ln>
              <a:noFill/>
            </a:ln>
            <a:effectLst/>
          </c:spPr>
          <c:invertIfNegative val="0"/>
          <c:cat>
            <c:strRef>
              <c:f>'6.tot_impact'!$C$4:$E$4</c:f>
              <c:strCache>
                <c:ptCount val="3"/>
                <c:pt idx="0">
                  <c:v>scenario 1
non-biodegradable mulch film 
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'6.tot_impact'!$C$15:$E$15</c:f>
              <c:numCache>
                <c:formatCode>0.00</c:formatCode>
                <c:ptCount val="3"/>
                <c:pt idx="0">
                  <c:v>8.3252010845390441</c:v>
                </c:pt>
                <c:pt idx="1">
                  <c:v>9.7633286531673065</c:v>
                </c:pt>
                <c:pt idx="2">
                  <c:v>7.1276760198710276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197-478D-81E4-5ED2D0493DF3}"/>
            </c:ext>
          </c:extLst>
        </c:ser>
        <c:ser>
          <c:idx val="11"/>
          <c:order val="11"/>
          <c:tx>
            <c:strRef>
              <c:f>'6.tot_impact'!$B$16</c:f>
              <c:strCache>
                <c:ptCount val="1"/>
                <c:pt idx="0">
                  <c:v>Marine eutrophication </c:v>
                </c:pt>
              </c:strCache>
            </c:strRef>
          </c:tx>
          <c:spPr>
            <a:solidFill>
              <a:srgbClr val="F89C74"/>
            </a:solidFill>
            <a:ln>
              <a:noFill/>
            </a:ln>
            <a:effectLst/>
          </c:spPr>
          <c:invertIfNegative val="0"/>
          <c:cat>
            <c:strRef>
              <c:f>'6.tot_impact'!$C$4:$E$4</c:f>
              <c:strCache>
                <c:ptCount val="3"/>
                <c:pt idx="0">
                  <c:v>scenario 1
non-biodegradable mulch film 
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'6.tot_impact'!$C$16:$E$16</c:f>
              <c:numCache>
                <c:formatCode>0.00</c:formatCode>
                <c:ptCount val="3"/>
                <c:pt idx="0">
                  <c:v>8.4700523731165305</c:v>
                </c:pt>
                <c:pt idx="1">
                  <c:v>34.264552323586244</c:v>
                </c:pt>
                <c:pt idx="2">
                  <c:v>15.45361724110254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197-478D-81E4-5ED2D0493DF3}"/>
            </c:ext>
          </c:extLst>
        </c:ser>
        <c:ser>
          <c:idx val="12"/>
          <c:order val="12"/>
          <c:tx>
            <c:strRef>
              <c:f>'6.tot_impact'!$B$17</c:f>
              <c:strCache>
                <c:ptCount val="1"/>
                <c:pt idx="0">
                  <c:v>Terrestrial acidification </c:v>
                </c:pt>
              </c:strCache>
            </c:strRef>
          </c:tx>
          <c:spPr>
            <a:solidFill>
              <a:srgbClr val="F6CF71"/>
            </a:solidFill>
            <a:ln>
              <a:noFill/>
            </a:ln>
            <a:effectLst/>
          </c:spPr>
          <c:invertIfNegative val="0"/>
          <c:cat>
            <c:strRef>
              <c:f>'6.tot_impact'!$C$4:$E$4</c:f>
              <c:strCache>
                <c:ptCount val="3"/>
                <c:pt idx="0">
                  <c:v>scenario 1
non-biodegradable mulch film 
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'6.tot_impact'!$C$17:$E$17</c:f>
              <c:numCache>
                <c:formatCode>0.00</c:formatCode>
                <c:ptCount val="3"/>
                <c:pt idx="0">
                  <c:v>27.997866377087551</c:v>
                </c:pt>
                <c:pt idx="1">
                  <c:v>36.781247788456561</c:v>
                </c:pt>
                <c:pt idx="2">
                  <c:v>31.021672873434994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197-478D-81E4-5ED2D0493DF3}"/>
            </c:ext>
          </c:extLst>
        </c:ser>
        <c:ser>
          <c:idx val="13"/>
          <c:order val="13"/>
          <c:tx>
            <c:strRef>
              <c:f>'6.tot_impact'!$B$18</c:f>
              <c:strCache>
                <c:ptCount val="1"/>
                <c:pt idx="0">
                  <c:v>Thermally polluted water </c:v>
                </c:pt>
              </c:strCache>
            </c:strRef>
          </c:tx>
          <c:spPr>
            <a:solidFill>
              <a:srgbClr val="FBFB69"/>
            </a:solidFill>
            <a:ln>
              <a:noFill/>
            </a:ln>
            <a:effectLst/>
          </c:spPr>
          <c:invertIfNegative val="0"/>
          <c:cat>
            <c:strRef>
              <c:f>'6.tot_impact'!$C$4:$E$4</c:f>
              <c:strCache>
                <c:ptCount val="3"/>
                <c:pt idx="0">
                  <c:v>scenario 1
non-biodegradable mulch film 
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'6.tot_impact'!$C$18:$E$18</c:f>
              <c:numCache>
                <c:formatCode>0.00</c:formatCode>
                <c:ptCount val="3"/>
                <c:pt idx="0">
                  <c:v>1.4110264574929642E-3</c:v>
                </c:pt>
                <c:pt idx="1">
                  <c:v>2.260451730625349E-3</c:v>
                </c:pt>
                <c:pt idx="2">
                  <c:v>1.3387386779893798E-3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197-478D-81E4-5ED2D0493DF3}"/>
            </c:ext>
          </c:extLst>
        </c:ser>
        <c:ser>
          <c:idx val="14"/>
          <c:order val="14"/>
          <c:tx>
            <c:strRef>
              <c:f>'6.tot_impact'!$B$19</c:f>
              <c:strCache>
                <c:ptCount val="1"/>
                <c:pt idx="0">
                  <c:v>Water availability, freshwater ecosystem </c:v>
                </c:pt>
              </c:strCache>
            </c:strRef>
          </c:tx>
          <c:spPr>
            <a:solidFill>
              <a:srgbClr val="CC6677"/>
            </a:solidFill>
            <a:ln>
              <a:noFill/>
            </a:ln>
            <a:effectLst/>
          </c:spPr>
          <c:invertIfNegative val="0"/>
          <c:cat>
            <c:strRef>
              <c:f>'6.tot_impact'!$C$4:$E$4</c:f>
              <c:strCache>
                <c:ptCount val="3"/>
                <c:pt idx="0">
                  <c:v>scenario 1
non-biodegradable mulch film 
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'6.tot_impact'!$C$19:$E$19</c:f>
              <c:numCache>
                <c:formatCode>0.00</c:formatCode>
                <c:ptCount val="3"/>
                <c:pt idx="0">
                  <c:v>1.5541675665791677E-3</c:v>
                </c:pt>
                <c:pt idx="1">
                  <c:v>4.4030588530773462E-3</c:v>
                </c:pt>
                <c:pt idx="2">
                  <c:v>4.0411962115596833E-3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197-478D-81E4-5ED2D0493DF3}"/>
            </c:ext>
          </c:extLst>
        </c:ser>
        <c:ser>
          <c:idx val="15"/>
          <c:order val="15"/>
          <c:tx>
            <c:strRef>
              <c:f>'6.tot_impact'!$B$20</c:f>
              <c:strCache>
                <c:ptCount val="1"/>
                <c:pt idx="0">
                  <c:v>Water availability, terrestrial ecosystem </c:v>
                </c:pt>
              </c:strCache>
            </c:strRef>
          </c:tx>
          <c:spPr>
            <a:solidFill>
              <a:srgbClr val="FF9DA6"/>
            </a:solidFill>
            <a:ln>
              <a:noFill/>
            </a:ln>
            <a:effectLst/>
          </c:spPr>
          <c:invertIfNegative val="0"/>
          <c:cat>
            <c:strRef>
              <c:f>'6.tot_impact'!$C$4:$E$4</c:f>
              <c:strCache>
                <c:ptCount val="3"/>
                <c:pt idx="0">
                  <c:v>scenario 1
non-biodegradable mulch film 
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'6.tot_impact'!$C$20:$E$20</c:f>
              <c:numCache>
                <c:formatCode>0.00</c:formatCode>
                <c:ptCount val="3"/>
                <c:pt idx="0">
                  <c:v>1.0073879941882602E-2</c:v>
                </c:pt>
                <c:pt idx="1">
                  <c:v>4.3892807888018005E-2</c:v>
                </c:pt>
                <c:pt idx="2">
                  <c:v>8.3029323603740504E-2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197-478D-81E4-5ED2D0493DF3}"/>
            </c:ext>
          </c:extLst>
        </c:ser>
        <c:ser>
          <c:idx val="16"/>
          <c:order val="16"/>
          <c:tx>
            <c:strRef>
              <c:f>'6.tot_impact'!$B$21</c:f>
              <c:strCache>
                <c:ptCount val="1"/>
                <c:pt idx="0">
                  <c:v>Physical effects on biota, terrestrial ecosystem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'6.tot_impact'!$C$4:$E$4</c:f>
              <c:strCache>
                <c:ptCount val="3"/>
                <c:pt idx="0">
                  <c:v>scenario 1
non-biodegradable mulch film 
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'6.tot_impact'!$C$21:$E$21</c:f>
              <c:numCache>
                <c:formatCode>0.00</c:formatCode>
                <c:ptCount val="3"/>
                <c:pt idx="0">
                  <c:v>7.9391785499036667</c:v>
                </c:pt>
                <c:pt idx="1">
                  <c:v>2.8580997152759546</c:v>
                </c:pt>
                <c:pt idx="2">
                  <c:v>2.8580997152759546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97-478D-81E4-5ED2D0493DF3}"/>
            </c:ext>
          </c:extLst>
        </c:ser>
        <c:ser>
          <c:idx val="17"/>
          <c:order val="17"/>
          <c:tx>
            <c:strRef>
              <c:f>'6.tot_impact'!$B$22</c:f>
              <c:strCache>
                <c:ptCount val="1"/>
                <c:pt idx="0">
                  <c:v>Physical effects on biota, freshwater ecosystem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'6.tot_impact'!$C$4:$E$4</c:f>
              <c:strCache>
                <c:ptCount val="3"/>
                <c:pt idx="0">
                  <c:v>scenario 1
non-biodegradable mulch film 
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'6.tot_impact'!$C$22:$E$22</c:f>
              <c:numCache>
                <c:formatCode>0.00</c:formatCode>
                <c:ptCount val="3"/>
                <c:pt idx="0">
                  <c:v>5.8064454376482146</c:v>
                </c:pt>
                <c:pt idx="1">
                  <c:v>2.0735457605305339E-2</c:v>
                </c:pt>
                <c:pt idx="2">
                  <c:v>2.0735457605305339E-2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1-4278-A275-4459DC8466E1}"/>
            </c:ext>
          </c:extLst>
        </c:ser>
        <c:ser>
          <c:idx val="18"/>
          <c:order val="18"/>
          <c:tx>
            <c:strRef>
              <c:f>'6.tot_impact'!$B$23</c:f>
              <c:strCache>
                <c:ptCount val="1"/>
                <c:pt idx="0">
                  <c:v>Physical effects on biota, marine ecosystem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'6.tot_impact'!$C$4:$E$4</c:f>
              <c:strCache>
                <c:ptCount val="3"/>
                <c:pt idx="0">
                  <c:v>scenario 1
non-biodegradable mulch film 
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'6.tot_impact'!$C$23:$E$23</c:f>
              <c:numCache>
                <c:formatCode>0.00</c:formatCode>
                <c:ptCount val="3"/>
                <c:pt idx="0">
                  <c:v>1.8044288831937043</c:v>
                </c:pt>
                <c:pt idx="1">
                  <c:v>3.9005802185583129E-6</c:v>
                </c:pt>
                <c:pt idx="2">
                  <c:v>3.9005802185583129E-6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1-4278-A275-4459DC846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61960560"/>
        <c:axId val="857522592"/>
      </c:barChart>
      <c:catAx>
        <c:axId val="36196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7522592"/>
        <c:crosses val="autoZero"/>
        <c:auto val="1"/>
        <c:lblAlgn val="ctr"/>
        <c:lblOffset val="100"/>
        <c:noMultiLvlLbl val="0"/>
      </c:catAx>
      <c:valAx>
        <c:axId val="85752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/>
                  <a:t>Impacts</a:t>
                </a:r>
                <a:r>
                  <a:rPr lang="fr-FR" sz="1100" baseline="0"/>
                  <a:t> on Ecosystem Quality</a:t>
                </a:r>
                <a:endParaRPr lang="fr-FR" sz="1100"/>
              </a:p>
              <a:p>
                <a:pPr>
                  <a:defRPr sz="1100"/>
                </a:pPr>
                <a:r>
                  <a:rPr lang="fr-FR" sz="1100"/>
                  <a:t>(PDF·m</a:t>
                </a:r>
                <a:r>
                  <a:rPr lang="fr-FR" sz="1100" baseline="30000"/>
                  <a:t>2</a:t>
                </a:r>
                <a:r>
                  <a:rPr lang="fr-FR" sz="1100"/>
                  <a:t>·yr)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96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206820719711162"/>
          <c:y val="8.4303188475075466E-2"/>
          <c:w val="0.27793181444390541"/>
          <c:h val="0.82967363113404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Contribution</a:t>
            </a:r>
            <a:r>
              <a:rPr lang="fr-FR" sz="1200" baseline="0"/>
              <a:t>s of the different impact categories on Human Health for the different mulch film scenarios used to produce 1ha of lettuce</a:t>
            </a:r>
            <a:endParaRPr lang="fr-FR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'7.HH_imp_cat'!$G$5</c:f>
              <c:strCache>
                <c:ptCount val="1"/>
                <c:pt idx="0">
                  <c:v>Climate change, human health, long term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'7.HH_imp_cat'!$H$4:$J$4</c:f>
              <c:strCache>
                <c:ptCount val="3"/>
                <c:pt idx="0">
                  <c:v>scenario 1
non-biodegradable mulch film 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'7.HH_imp_cat'!$H$5:$J$5</c:f>
              <c:numCache>
                <c:formatCode>General</c:formatCode>
                <c:ptCount val="3"/>
                <c:pt idx="0">
                  <c:v>1.4535507311366639E-3</c:v>
                </c:pt>
                <c:pt idx="1">
                  <c:v>1.7753054365087664E-3</c:v>
                </c:pt>
                <c:pt idx="2">
                  <c:v>1.2669870168430493E-3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D-487F-B9EC-801045B12F36}"/>
            </c:ext>
          </c:extLst>
        </c:ser>
        <c:ser>
          <c:idx val="1"/>
          <c:order val="1"/>
          <c:tx>
            <c:strRef>
              <c:f>'7.HH_imp_cat'!$G$6</c:f>
              <c:strCache>
                <c:ptCount val="1"/>
                <c:pt idx="0">
                  <c:v>Climate change, human health, short term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'7.HH_imp_cat'!$H$4:$J$4</c:f>
              <c:strCache>
                <c:ptCount val="3"/>
                <c:pt idx="0">
                  <c:v>scenario 1
non-biodegradable mulch film 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'7.HH_imp_cat'!$H$6:$J$6</c:f>
              <c:numCache>
                <c:formatCode>General</c:formatCode>
                <c:ptCount val="3"/>
                <c:pt idx="0">
                  <c:v>4.8358221782139117E-4</c:v>
                </c:pt>
                <c:pt idx="1">
                  <c:v>6.292167002690599E-4</c:v>
                </c:pt>
                <c:pt idx="2">
                  <c:v>4.3807756833785848E-4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D-487F-B9EC-801045B12F36}"/>
            </c:ext>
          </c:extLst>
        </c:ser>
        <c:ser>
          <c:idx val="2"/>
          <c:order val="2"/>
          <c:tx>
            <c:strRef>
              <c:f>'7.HH_imp_cat'!$G$7</c:f>
              <c:strCache>
                <c:ptCount val="1"/>
                <c:pt idx="0">
                  <c:v>Human toxicity cancer, long term</c:v>
                </c:pt>
              </c:strCache>
            </c:strRef>
          </c:tx>
          <c:spPr>
            <a:solidFill>
              <a:srgbClr val="F43EF8"/>
            </a:solidFill>
            <a:ln>
              <a:noFill/>
            </a:ln>
            <a:effectLst/>
          </c:spPr>
          <c:invertIfNegative val="0"/>
          <c:cat>
            <c:strRef>
              <c:f>'7.HH_imp_cat'!$H$4:$J$4</c:f>
              <c:strCache>
                <c:ptCount val="3"/>
                <c:pt idx="0">
                  <c:v>scenario 1
non-biodegradable mulch film 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'7.HH_imp_cat'!$H$7:$J$7</c:f>
              <c:numCache>
                <c:formatCode>General</c:formatCode>
                <c:ptCount val="3"/>
                <c:pt idx="0">
                  <c:v>1.8280892303649927E-6</c:v>
                </c:pt>
                <c:pt idx="1">
                  <c:v>2.0582332616974062E-6</c:v>
                </c:pt>
                <c:pt idx="2">
                  <c:v>1.4732561098660282E-6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BD-487F-B9EC-801045B12F36}"/>
            </c:ext>
          </c:extLst>
        </c:ser>
        <c:ser>
          <c:idx val="3"/>
          <c:order val="3"/>
          <c:tx>
            <c:strRef>
              <c:f>'7.HH_imp_cat'!$G$8</c:f>
              <c:strCache>
                <c:ptCount val="1"/>
                <c:pt idx="0">
                  <c:v>Human toxicity cancer, short term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'7.HH_imp_cat'!$H$4:$J$4</c:f>
              <c:strCache>
                <c:ptCount val="3"/>
                <c:pt idx="0">
                  <c:v>scenario 1
non-biodegradable mulch film 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'7.HH_imp_cat'!$H$8:$J$8</c:f>
              <c:numCache>
                <c:formatCode>General</c:formatCode>
                <c:ptCount val="3"/>
                <c:pt idx="0">
                  <c:v>5.7933509475488486E-5</c:v>
                </c:pt>
                <c:pt idx="1">
                  <c:v>7.8430865828173866E-5</c:v>
                </c:pt>
                <c:pt idx="2">
                  <c:v>5.5427941407542561E-5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BD-487F-B9EC-801045B12F36}"/>
            </c:ext>
          </c:extLst>
        </c:ser>
        <c:ser>
          <c:idx val="4"/>
          <c:order val="4"/>
          <c:tx>
            <c:strRef>
              <c:f>'7.HH_imp_cat'!$G$9</c:f>
              <c:strCache>
                <c:ptCount val="1"/>
                <c:pt idx="0">
                  <c:v>Human toxicity non-cancer, long term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'7.HH_imp_cat'!$H$4:$J$4</c:f>
              <c:strCache>
                <c:ptCount val="3"/>
                <c:pt idx="0">
                  <c:v>scenario 1
non-biodegradable mulch film 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'7.HH_imp_cat'!$H$9:$J$9</c:f>
              <c:numCache>
                <c:formatCode>General</c:formatCode>
                <c:ptCount val="3"/>
                <c:pt idx="0">
                  <c:v>5.7524466955262767E-5</c:v>
                </c:pt>
                <c:pt idx="1">
                  <c:v>6.3625735419794996E-5</c:v>
                </c:pt>
                <c:pt idx="2">
                  <c:v>4.777474081922051E-5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BD-487F-B9EC-801045B12F36}"/>
            </c:ext>
          </c:extLst>
        </c:ser>
        <c:ser>
          <c:idx val="5"/>
          <c:order val="5"/>
          <c:tx>
            <c:strRef>
              <c:f>'7.HH_imp_cat'!$G$10</c:f>
              <c:strCache>
                <c:ptCount val="1"/>
                <c:pt idx="0">
                  <c:v>Human toxicity non-cancer, short term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'7.HH_imp_cat'!$H$4:$J$4</c:f>
              <c:strCache>
                <c:ptCount val="3"/>
                <c:pt idx="0">
                  <c:v>scenario 1
non-biodegradable mulch film 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'7.HH_imp_cat'!$H$10:$J$10</c:f>
              <c:numCache>
                <c:formatCode>General</c:formatCode>
                <c:ptCount val="3"/>
                <c:pt idx="0">
                  <c:v>2.8028034122967086E-5</c:v>
                </c:pt>
                <c:pt idx="1">
                  <c:v>2.8085133780937859E-5</c:v>
                </c:pt>
                <c:pt idx="2">
                  <c:v>2.3115314961854681E-5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BD-487F-B9EC-801045B12F36}"/>
            </c:ext>
          </c:extLst>
        </c:ser>
        <c:ser>
          <c:idx val="6"/>
          <c:order val="6"/>
          <c:tx>
            <c:strRef>
              <c:f>'7.HH_imp_cat'!$G$11</c:f>
              <c:strCache>
                <c:ptCount val="1"/>
                <c:pt idx="0">
                  <c:v>Ionizing radiation, human health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'7.HH_imp_cat'!$H$4:$J$4</c:f>
              <c:strCache>
                <c:ptCount val="3"/>
                <c:pt idx="0">
                  <c:v>scenario 1
non-biodegradable mulch film 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'7.HH_imp_cat'!$H$11:$J$11</c:f>
              <c:numCache>
                <c:formatCode>General</c:formatCode>
                <c:ptCount val="3"/>
                <c:pt idx="0">
                  <c:v>1.1781914566501814E-6</c:v>
                </c:pt>
                <c:pt idx="1">
                  <c:v>1.9913108924396745E-6</c:v>
                </c:pt>
                <c:pt idx="2">
                  <c:v>1.3709624964864724E-6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BD-487F-B9EC-801045B12F36}"/>
            </c:ext>
          </c:extLst>
        </c:ser>
        <c:ser>
          <c:idx val="7"/>
          <c:order val="7"/>
          <c:tx>
            <c:strRef>
              <c:f>'7.HH_imp_cat'!$G$12</c:f>
              <c:strCache>
                <c:ptCount val="1"/>
                <c:pt idx="0">
                  <c:v>Ozone layer depletion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'7.HH_imp_cat'!$H$4:$J$4</c:f>
              <c:strCache>
                <c:ptCount val="3"/>
                <c:pt idx="0">
                  <c:v>scenario 1
non-biodegradable mulch film 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'7.HH_imp_cat'!$H$12:$J$12</c:f>
              <c:numCache>
                <c:formatCode>General</c:formatCode>
                <c:ptCount val="3"/>
                <c:pt idx="0">
                  <c:v>8.4676055729683174E-8</c:v>
                </c:pt>
                <c:pt idx="1">
                  <c:v>1.4150556840962746E-6</c:v>
                </c:pt>
                <c:pt idx="2">
                  <c:v>6.4623269242065113E-7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BD-487F-B9EC-801045B12F36}"/>
            </c:ext>
          </c:extLst>
        </c:ser>
        <c:ser>
          <c:idx val="8"/>
          <c:order val="8"/>
          <c:tx>
            <c:strRef>
              <c:f>'7.HH_imp_cat'!$G$13</c:f>
              <c:strCache>
                <c:ptCount val="1"/>
                <c:pt idx="0">
                  <c:v>Particulate matter formation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'7.HH_imp_cat'!$H$4:$J$4</c:f>
              <c:strCache>
                <c:ptCount val="3"/>
                <c:pt idx="0">
                  <c:v>scenario 1
non-biodegradable mulch film 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'7.HH_imp_cat'!$H$13:$J$13</c:f>
              <c:numCache>
                <c:formatCode>General</c:formatCode>
                <c:ptCount val="3"/>
                <c:pt idx="0">
                  <c:v>2.0853460438002321E-4</c:v>
                </c:pt>
                <c:pt idx="1">
                  <c:v>2.7779314128805095E-4</c:v>
                </c:pt>
                <c:pt idx="2">
                  <c:v>2.0853655940426209E-4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BD-487F-B9EC-801045B12F36}"/>
            </c:ext>
          </c:extLst>
        </c:ser>
        <c:ser>
          <c:idx val="9"/>
          <c:order val="9"/>
          <c:tx>
            <c:strRef>
              <c:f>'7.HH_imp_cat'!$G$14</c:f>
              <c:strCache>
                <c:ptCount val="1"/>
                <c:pt idx="0">
                  <c:v>Photochemical oxidant formation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'7.HH_imp_cat'!$H$4:$J$4</c:f>
              <c:strCache>
                <c:ptCount val="3"/>
                <c:pt idx="0">
                  <c:v>scenario 1
non-biodegradable mulch film 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'7.HH_imp_cat'!$H$14:$J$14</c:f>
              <c:numCache>
                <c:formatCode>General</c:formatCode>
                <c:ptCount val="3"/>
                <c:pt idx="0">
                  <c:v>1.4377972118747513E-7</c:v>
                </c:pt>
                <c:pt idx="1">
                  <c:v>1.3640283215202318E-7</c:v>
                </c:pt>
                <c:pt idx="2">
                  <c:v>1.1420589287526961E-7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1BD-487F-B9EC-801045B12F36}"/>
            </c:ext>
          </c:extLst>
        </c:ser>
        <c:ser>
          <c:idx val="10"/>
          <c:order val="10"/>
          <c:tx>
            <c:strRef>
              <c:f>'7.HH_imp_cat'!$G$15</c:f>
              <c:strCache>
                <c:ptCount val="1"/>
                <c:pt idx="0">
                  <c:v>Water availability, human health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'7.HH_imp_cat'!$H$4:$J$4</c:f>
              <c:strCache>
                <c:ptCount val="3"/>
                <c:pt idx="0">
                  <c:v>scenario 1
non-biodegradable mulch film (LDPE)</c:v>
                </c:pt>
                <c:pt idx="1">
                  <c:v>scenario 2
biodegradable mulch film 
(70% PBAT / 30% starch)</c:v>
                </c:pt>
                <c:pt idx="2">
                  <c:v>scenario 3
biodegradable mulch film 
(30% PBAT / 70% starch)</c:v>
                </c:pt>
              </c:strCache>
            </c:strRef>
          </c:cat>
          <c:val>
            <c:numRef>
              <c:f>'7.HH_imp_cat'!$H$15:$J$15</c:f>
              <c:numCache>
                <c:formatCode>General</c:formatCode>
                <c:ptCount val="3"/>
                <c:pt idx="0">
                  <c:v>5.14322338737494E-4</c:v>
                </c:pt>
                <c:pt idx="1">
                  <c:v>1.6272175923734422E-3</c:v>
                </c:pt>
                <c:pt idx="2">
                  <c:v>1.5121051271111963E-3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BD-487F-B9EC-801045B12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6493520"/>
        <c:axId val="1256485360"/>
      </c:barChart>
      <c:catAx>
        <c:axId val="125649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6485360"/>
        <c:crosses val="autoZero"/>
        <c:auto val="1"/>
        <c:lblAlgn val="ctr"/>
        <c:lblOffset val="100"/>
        <c:noMultiLvlLbl val="0"/>
      </c:catAx>
      <c:valAx>
        <c:axId val="125648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Impacts</a:t>
                </a:r>
                <a:r>
                  <a:rPr lang="fr-FR" baseline="0"/>
                  <a:t> on Human Health (DALY)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649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79008796710127"/>
          <c:y val="0.15924692133660312"/>
          <c:w val="0.31928388576179662"/>
          <c:h val="0.787240743843189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100"/>
              <a:t>Comparision</a:t>
            </a:r>
            <a:r>
              <a:rPr lang="fr-FR" sz="1100" baseline="0"/>
              <a:t> of impacts on EQ and HH for different mulch film scenarios used to produce 1ha of lettuce </a:t>
            </a:r>
            <a:endParaRPr lang="fr-FR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9798185339192149E-2"/>
          <c:y val="0.23011321063171805"/>
          <c:w val="0.88523302564707507"/>
          <c:h val="0.527565046971610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'8.EQ_and_HH'!$C$10</c:f>
              <c:strCache>
                <c:ptCount val="1"/>
                <c:pt idx="0">
                  <c:v>scenario 1
non-biodegradable mulch film (LDPE)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'8.EQ_and_HH'!$B$11:$B$12</c:f>
              <c:strCache>
                <c:ptCount val="2"/>
                <c:pt idx="0">
                  <c:v>Ecosystem Quality</c:v>
                </c:pt>
                <c:pt idx="1">
                  <c:v>Human Health</c:v>
                </c:pt>
              </c:strCache>
            </c:strRef>
          </c:cat>
          <c:val>
            <c:numRef>
              <c:f>'8.EQ_and_HH'!$C$11:$C$12</c:f>
              <c:numCache>
                <c:formatCode>0%</c:formatCode>
                <c:ptCount val="2"/>
                <c:pt idx="0">
                  <c:v>0.77286895485114704</c:v>
                </c:pt>
                <c:pt idx="1">
                  <c:v>0.62576101990263377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9-4C55-A4ED-C924B98973EF}"/>
            </c:ext>
          </c:extLst>
        </c:ser>
        <c:ser>
          <c:idx val="1"/>
          <c:order val="1"/>
          <c:tx>
            <c:strRef>
              <c:f>'8.EQ_and_HH'!$D$10</c:f>
              <c:strCache>
                <c:ptCount val="1"/>
                <c:pt idx="0">
                  <c:v>scenario 2
biodegradable mulch film 
(70% PBAT / 30% starch)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'8.EQ_and_HH'!$B$11:$B$12</c:f>
              <c:strCache>
                <c:ptCount val="2"/>
                <c:pt idx="0">
                  <c:v>Ecosystem Quality</c:v>
                </c:pt>
                <c:pt idx="1">
                  <c:v>Human Health</c:v>
                </c:pt>
              </c:strCache>
            </c:strRef>
          </c:cat>
          <c:val>
            <c:numRef>
              <c:f>'8.EQ_and_HH'!$D$11:$D$12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9-4C55-A4ED-C924B98973EF}"/>
            </c:ext>
          </c:extLst>
        </c:ser>
        <c:ser>
          <c:idx val="2"/>
          <c:order val="2"/>
          <c:tx>
            <c:strRef>
              <c:f>'8.EQ_and_HH'!$E$10</c:f>
              <c:strCache>
                <c:ptCount val="1"/>
                <c:pt idx="0">
                  <c:v>scenario 3
biodegradable mulch film 
(30% PBAT / 70% starch)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'8.EQ_and_HH'!$B$11:$B$12</c:f>
              <c:strCache>
                <c:ptCount val="2"/>
                <c:pt idx="0">
                  <c:v>Ecosystem Quality</c:v>
                </c:pt>
                <c:pt idx="1">
                  <c:v>Human Health</c:v>
                </c:pt>
              </c:strCache>
            </c:strRef>
          </c:cat>
          <c:val>
            <c:numRef>
              <c:f>'8.EQ_and_HH'!$E$11:$E$12</c:f>
              <c:numCache>
                <c:formatCode>0%</c:formatCode>
                <c:ptCount val="2"/>
                <c:pt idx="0">
                  <c:v>0.798046006932014</c:v>
                </c:pt>
                <c:pt idx="1">
                  <c:v>0.79273365490068903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A9-4C55-A4ED-C924B98973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15220912"/>
        <c:axId val="1215221392"/>
      </c:barChart>
      <c:catAx>
        <c:axId val="121522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15221392"/>
        <c:crosses val="autoZero"/>
        <c:auto val="1"/>
        <c:lblAlgn val="ctr"/>
        <c:lblOffset val="100"/>
        <c:noMultiLvlLbl val="0"/>
      </c:catAx>
      <c:valAx>
        <c:axId val="12152213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1522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01697681051E-2"/>
          <c:y val="0.83264535055333799"/>
          <c:w val="0.9"/>
          <c:h val="0.159115723179862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120650</xdr:rowOff>
    </xdr:from>
    <xdr:to>
      <xdr:col>8</xdr:col>
      <xdr:colOff>685800</xdr:colOff>
      <xdr:row>3</xdr:row>
      <xdr:rowOff>107950</xdr:rowOff>
    </xdr:to>
    <xdr:pic>
      <xdr:nvPicPr>
        <xdr:cNvPr id="2" name="Picture 2" descr="esupp new graphic">
          <a:extLst>
            <a:ext uri="{FF2B5EF4-FFF2-40B4-BE49-F238E27FC236}">
              <a16:creationId xmlns:a16="http://schemas.microsoft.com/office/drawing/2014/main" id="{290D9B14-3876-4AF7-8547-FF4FD2C55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0650"/>
          <a:ext cx="672465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602876</xdr:colOff>
      <xdr:row>18</xdr:row>
      <xdr:rowOff>19051</xdr:rowOff>
    </xdr:from>
    <xdr:to>
      <xdr:col>7</xdr:col>
      <xdr:colOff>340115</xdr:colOff>
      <xdr:row>28</xdr:row>
      <xdr:rowOff>178080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29F38F6-8E98-421C-4C4B-395490B97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876" y="4070351"/>
          <a:ext cx="4131439" cy="2000529"/>
        </a:xfrm>
        <a:prstGeom prst="rect">
          <a:avLst/>
        </a:prstGeom>
      </xdr:spPr>
    </xdr:pic>
    <xdr:clientData/>
  </xdr:twoCellAnchor>
  <xdr:twoCellAnchor>
    <xdr:from>
      <xdr:col>11</xdr:col>
      <xdr:colOff>319740</xdr:colOff>
      <xdr:row>123</xdr:row>
      <xdr:rowOff>13447</xdr:rowOff>
    </xdr:from>
    <xdr:to>
      <xdr:col>12</xdr:col>
      <xdr:colOff>723152</xdr:colOff>
      <xdr:row>123</xdr:row>
      <xdr:rowOff>13448</xdr:rowOff>
    </xdr:to>
    <xdr:cxnSp macro="">
      <xdr:nvCxnSpPr>
        <xdr:cNvPr id="76" name="Connecteur droit avec flèche 75">
          <a:extLst>
            <a:ext uri="{FF2B5EF4-FFF2-40B4-BE49-F238E27FC236}">
              <a16:creationId xmlns:a16="http://schemas.microsoft.com/office/drawing/2014/main" id="{AEC00FEF-E558-4E05-9B8D-26784B2471F2}"/>
            </a:ext>
          </a:extLst>
        </xdr:cNvPr>
        <xdr:cNvCxnSpPr/>
      </xdr:nvCxnSpPr>
      <xdr:spPr>
        <a:xfrm flipV="1">
          <a:off x="7185211" y="22768859"/>
          <a:ext cx="1016000" cy="1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282388</xdr:colOff>
      <xdr:row>121</xdr:row>
      <xdr:rowOff>13449</xdr:rowOff>
    </xdr:from>
    <xdr:ext cx="1246495" cy="280205"/>
    <xdr:sp macro="" textlink="">
      <xdr:nvSpPr>
        <xdr:cNvPr id="77" name="ZoneTexte 76">
          <a:extLst>
            <a:ext uri="{FF2B5EF4-FFF2-40B4-BE49-F238E27FC236}">
              <a16:creationId xmlns:a16="http://schemas.microsoft.com/office/drawing/2014/main" id="{B50061DC-3525-4145-9FE4-85DD9A34E2AE}"/>
            </a:ext>
          </a:extLst>
        </xdr:cNvPr>
        <xdr:cNvSpPr txBox="1"/>
      </xdr:nvSpPr>
      <xdr:spPr>
        <a:xfrm>
          <a:off x="7147859" y="22395331"/>
          <a:ext cx="124649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200"/>
            <a:t>1 kg PBAT</a:t>
          </a:r>
          <a:r>
            <a:rPr lang="fr-FR" sz="1200" baseline="0"/>
            <a:t>/starch</a:t>
          </a:r>
          <a:endParaRPr lang="fr-FR" sz="1200"/>
        </a:p>
      </xdr:txBody>
    </xdr:sp>
    <xdr:clientData/>
  </xdr:oneCellAnchor>
  <xdr:oneCellAnchor>
    <xdr:from>
      <xdr:col>11</xdr:col>
      <xdr:colOff>454212</xdr:colOff>
      <xdr:row>128</xdr:row>
      <xdr:rowOff>80684</xdr:rowOff>
    </xdr:from>
    <xdr:ext cx="6945427" cy="280205"/>
    <xdr:sp macro="" textlink="">
      <xdr:nvSpPr>
        <xdr:cNvPr id="115" name="ZoneTexte 114">
          <a:extLst>
            <a:ext uri="{FF2B5EF4-FFF2-40B4-BE49-F238E27FC236}">
              <a16:creationId xmlns:a16="http://schemas.microsoft.com/office/drawing/2014/main" id="{C98DFF9C-2593-4389-8309-469DFB4CBF95}"/>
            </a:ext>
          </a:extLst>
        </xdr:cNvPr>
        <xdr:cNvSpPr txBox="1"/>
      </xdr:nvSpPr>
      <xdr:spPr>
        <a:xfrm>
          <a:off x="7319683" y="23769919"/>
          <a:ext cx="6945427" cy="28020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200"/>
            <a:t>*exprimé en kg et pas en MJ dans Ecoinvent j'ai pris un autre procédé heat, from steam in chemical industry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53</xdr:row>
      <xdr:rowOff>0</xdr:rowOff>
    </xdr:from>
    <xdr:to>
      <xdr:col>4</xdr:col>
      <xdr:colOff>114300</xdr:colOff>
      <xdr:row>67</xdr:row>
      <xdr:rowOff>165100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A1E849B-44E8-46C9-967C-0FA614693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251883</xdr:colOff>
      <xdr:row>53</xdr:row>
      <xdr:rowOff>14818</xdr:rowOff>
    </xdr:from>
    <xdr:to>
      <xdr:col>8</xdr:col>
      <xdr:colOff>543983</xdr:colOff>
      <xdr:row>67</xdr:row>
      <xdr:rowOff>179919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37AAD484-A1CF-42C0-8A50-A5BC4FBDC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17076</xdr:colOff>
      <xdr:row>27</xdr:row>
      <xdr:rowOff>32014</xdr:rowOff>
    </xdr:from>
    <xdr:to>
      <xdr:col>6</xdr:col>
      <xdr:colOff>382868</xdr:colOff>
      <xdr:row>54</xdr:row>
      <xdr:rowOff>177427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BC231ADD-F4DE-456C-86FB-E1BB3A459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727074</xdr:colOff>
      <xdr:row>20</xdr:row>
      <xdr:rowOff>60324</xdr:rowOff>
    </xdr:from>
    <xdr:to>
      <xdr:col>11</xdr:col>
      <xdr:colOff>444500</xdr:colOff>
      <xdr:row>40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8125650-067B-C544-6FE0-C99C9EC4D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1003300</xdr:colOff>
      <xdr:row>13</xdr:row>
      <xdr:rowOff>9524</xdr:rowOff>
    </xdr:from>
    <xdr:to>
      <xdr:col>6</xdr:col>
      <xdr:colOff>120650</xdr:colOff>
      <xdr:row>29</xdr:row>
      <xdr:rowOff>146050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EF6E308-E037-BDF2-3ABA-9B3CDA5E0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Sillage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FD243-9172-4DDB-890C-BA4E10025B5E}">
  <dimension ref="A1:H32"/>
  <sheetViews>
    <sheetView workbookViewId="0">
      <selection activeCell="K21" sqref="K21"/>
    </sheetView>
  </sheetViews>
  <sheetFormatPr baseColWidth="10" defaultRowHeight="14.5" x14ac:dyDescent="0.35"/>
  <sheetData>
    <row r="1" spans="1:8" x14ac:dyDescent="0.35">
      <c r="A1" s="19"/>
      <c r="B1" s="19"/>
      <c r="C1" s="19"/>
      <c r="D1" s="19"/>
      <c r="E1" s="19"/>
      <c r="F1" s="19"/>
      <c r="G1" s="19"/>
    </row>
    <row r="2" spans="1:8" x14ac:dyDescent="0.35">
      <c r="A2" s="19"/>
      <c r="B2" s="19"/>
      <c r="C2" s="19"/>
      <c r="D2" s="19"/>
      <c r="E2" s="19"/>
      <c r="F2" s="19"/>
      <c r="G2" s="19"/>
    </row>
    <row r="3" spans="1:8" ht="21" x14ac:dyDescent="0.35">
      <c r="A3" s="19"/>
      <c r="B3" s="20" t="s">
        <v>76</v>
      </c>
      <c r="C3" s="19"/>
      <c r="D3" s="19"/>
      <c r="E3" s="19"/>
      <c r="F3" s="19"/>
      <c r="G3" s="19"/>
    </row>
    <row r="4" spans="1:8" x14ac:dyDescent="0.35">
      <c r="A4" s="19"/>
      <c r="B4" s="19"/>
      <c r="C4" s="19"/>
      <c r="D4" s="19"/>
      <c r="E4" s="19"/>
      <c r="F4" s="19"/>
      <c r="G4" s="19"/>
    </row>
    <row r="5" spans="1:8" x14ac:dyDescent="0.35">
      <c r="A5" s="19"/>
      <c r="B5" s="60" t="s">
        <v>77</v>
      </c>
      <c r="C5" s="60"/>
      <c r="D5" s="60"/>
      <c r="E5" s="60"/>
      <c r="F5" s="60"/>
      <c r="G5" s="60"/>
      <c r="H5" s="60"/>
    </row>
    <row r="6" spans="1:8" x14ac:dyDescent="0.35">
      <c r="A6" s="19"/>
      <c r="B6" s="60"/>
      <c r="C6" s="60"/>
      <c r="D6" s="60"/>
      <c r="E6" s="60"/>
      <c r="F6" s="60"/>
      <c r="G6" s="60"/>
      <c r="H6" s="60"/>
    </row>
    <row r="7" spans="1:8" x14ac:dyDescent="0.35">
      <c r="A7" s="19"/>
      <c r="B7" s="60"/>
      <c r="C7" s="60"/>
      <c r="D7" s="60"/>
      <c r="E7" s="60"/>
      <c r="F7" s="60"/>
      <c r="G7" s="60"/>
      <c r="H7" s="60"/>
    </row>
    <row r="8" spans="1:8" x14ac:dyDescent="0.35">
      <c r="A8" s="19"/>
      <c r="B8" s="19"/>
      <c r="C8" s="19"/>
      <c r="D8" s="19"/>
      <c r="E8" s="19"/>
      <c r="F8" s="19"/>
      <c r="G8" s="19"/>
    </row>
    <row r="9" spans="1:8" ht="16" x14ac:dyDescent="0.35">
      <c r="A9" s="19"/>
      <c r="B9" s="21" t="s">
        <v>78</v>
      </c>
      <c r="C9" s="19"/>
      <c r="D9" s="19"/>
      <c r="E9" s="19"/>
      <c r="F9" s="19"/>
      <c r="G9" s="19"/>
    </row>
    <row r="10" spans="1:8" x14ac:dyDescent="0.35">
      <c r="A10" s="19"/>
      <c r="B10" s="61" t="s">
        <v>80</v>
      </c>
      <c r="C10" s="61"/>
      <c r="D10" s="61"/>
      <c r="E10" s="61"/>
      <c r="F10" s="61"/>
      <c r="G10" s="61"/>
    </row>
    <row r="11" spans="1:8" x14ac:dyDescent="0.35">
      <c r="A11" s="19"/>
      <c r="B11" s="22"/>
      <c r="F11" s="19"/>
      <c r="G11" s="19"/>
    </row>
    <row r="12" spans="1:8" ht="16" x14ac:dyDescent="0.35">
      <c r="A12" s="19"/>
      <c r="B12" s="21" t="s">
        <v>79</v>
      </c>
      <c r="C12" s="19"/>
      <c r="F12" s="19"/>
      <c r="G12" s="19"/>
    </row>
    <row r="13" spans="1:8" x14ac:dyDescent="0.35">
      <c r="A13" s="19"/>
      <c r="B13" s="19"/>
      <c r="C13" s="19"/>
      <c r="F13" s="19"/>
      <c r="G13" s="19"/>
    </row>
    <row r="14" spans="1:8" x14ac:dyDescent="0.35">
      <c r="A14" s="19"/>
      <c r="B14" s="22" t="s">
        <v>107</v>
      </c>
      <c r="F14" s="19"/>
      <c r="G14" s="19"/>
    </row>
    <row r="15" spans="1:8" x14ac:dyDescent="0.35">
      <c r="B15" s="22" t="s">
        <v>108</v>
      </c>
      <c r="F15" s="19"/>
      <c r="G15" s="19"/>
    </row>
    <row r="16" spans="1:8" x14ac:dyDescent="0.35">
      <c r="B16" s="22" t="s">
        <v>109</v>
      </c>
    </row>
    <row r="17" spans="2:7" x14ac:dyDescent="0.35">
      <c r="B17" s="22" t="s">
        <v>110</v>
      </c>
    </row>
    <row r="18" spans="2:7" x14ac:dyDescent="0.35">
      <c r="B18" s="22" t="s">
        <v>111</v>
      </c>
    </row>
    <row r="19" spans="2:7" x14ac:dyDescent="0.35">
      <c r="B19" s="22" t="s">
        <v>112</v>
      </c>
    </row>
    <row r="20" spans="2:7" x14ac:dyDescent="0.35">
      <c r="B20" s="22" t="s">
        <v>174</v>
      </c>
    </row>
    <row r="21" spans="2:7" x14ac:dyDescent="0.35">
      <c r="B21" s="22" t="s">
        <v>175</v>
      </c>
    </row>
    <row r="23" spans="2:7" ht="16" x14ac:dyDescent="0.35">
      <c r="B23" s="21" t="s">
        <v>113</v>
      </c>
    </row>
    <row r="24" spans="2:7" x14ac:dyDescent="0.35">
      <c r="B24" s="22" t="s">
        <v>114</v>
      </c>
      <c r="C24" s="22" t="s">
        <v>115</v>
      </c>
      <c r="F24" s="22" t="s">
        <v>116</v>
      </c>
      <c r="G24" s="22" t="s">
        <v>117</v>
      </c>
    </row>
    <row r="25" spans="2:7" x14ac:dyDescent="0.35">
      <c r="B25" s="22" t="s">
        <v>118</v>
      </c>
      <c r="C25" s="22" t="s">
        <v>119</v>
      </c>
      <c r="F25" s="22" t="s">
        <v>120</v>
      </c>
      <c r="G25" s="22" t="s">
        <v>121</v>
      </c>
    </row>
    <row r="26" spans="2:7" x14ac:dyDescent="0.35">
      <c r="B26" s="22" t="s">
        <v>122</v>
      </c>
      <c r="C26" s="22" t="s">
        <v>123</v>
      </c>
    </row>
    <row r="27" spans="2:7" x14ac:dyDescent="0.35">
      <c r="B27" s="22" t="s">
        <v>124</v>
      </c>
      <c r="C27" s="22" t="s">
        <v>125</v>
      </c>
    </row>
    <row r="28" spans="2:7" x14ac:dyDescent="0.35">
      <c r="B28" s="22" t="s">
        <v>126</v>
      </c>
      <c r="C28" s="22" t="s">
        <v>127</v>
      </c>
    </row>
    <row r="29" spans="2:7" x14ac:dyDescent="0.35">
      <c r="B29" s="22" t="s">
        <v>128</v>
      </c>
      <c r="C29" s="22" t="s">
        <v>129</v>
      </c>
    </row>
    <row r="30" spans="2:7" x14ac:dyDescent="0.35">
      <c r="B30" s="22" t="s">
        <v>130</v>
      </c>
      <c r="C30" s="22" t="s">
        <v>131</v>
      </c>
    </row>
    <row r="31" spans="2:7" x14ac:dyDescent="0.35">
      <c r="B31" s="22" t="s">
        <v>132</v>
      </c>
      <c r="C31" s="22" t="s">
        <v>133</v>
      </c>
    </row>
    <row r="32" spans="2:7" x14ac:dyDescent="0.35">
      <c r="B32" s="22" t="s">
        <v>134</v>
      </c>
      <c r="C32" s="22" t="s">
        <v>135</v>
      </c>
    </row>
  </sheetData>
  <mergeCells count="2">
    <mergeCell ref="B5:H7"/>
    <mergeCell ref="B10:G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66"/>
  <sheetViews>
    <sheetView topLeftCell="A15" zoomScaleNormal="100" workbookViewId="0">
      <selection activeCell="B17" sqref="B17"/>
    </sheetView>
  </sheetViews>
  <sheetFormatPr baseColWidth="10" defaultColWidth="8.7265625" defaultRowHeight="14.5" x14ac:dyDescent="0.35"/>
  <cols>
    <col min="6" max="6" width="10.54296875" customWidth="1"/>
    <col min="13" max="13" width="11.26953125" customWidth="1"/>
    <col min="16" max="16" width="11.08984375" customWidth="1"/>
  </cols>
  <sheetData>
    <row r="2" spans="2:20" ht="18.5" x14ac:dyDescent="0.45">
      <c r="B2" s="64" t="s">
        <v>98</v>
      </c>
      <c r="C2" s="64"/>
      <c r="D2" s="64"/>
      <c r="E2" s="64"/>
      <c r="F2" s="64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2:20" x14ac:dyDescent="0.3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2:20" ht="17" x14ac:dyDescent="0.4">
      <c r="B4" s="62" t="s">
        <v>99</v>
      </c>
      <c r="C4" s="62"/>
      <c r="D4" s="62"/>
      <c r="E4" s="62"/>
      <c r="F4" s="6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2:20" x14ac:dyDescent="0.3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2:20" ht="51.5" customHeight="1" x14ac:dyDescent="0.35">
      <c r="B6" s="63" t="s">
        <v>100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22"/>
      <c r="O6" s="22"/>
      <c r="P6" s="22"/>
      <c r="Q6" s="22"/>
      <c r="R6" s="22"/>
      <c r="S6" s="22"/>
      <c r="T6" s="22"/>
    </row>
    <row r="7" spans="2:20" ht="16" x14ac:dyDescent="0.35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22"/>
      <c r="O7" s="22"/>
      <c r="P7" s="22"/>
      <c r="Q7" s="22"/>
      <c r="R7" s="22"/>
      <c r="S7" s="22"/>
      <c r="T7" s="22"/>
    </row>
    <row r="8" spans="2:20" ht="17" x14ac:dyDescent="0.35">
      <c r="B8" s="65" t="s">
        <v>101</v>
      </c>
      <c r="C8" s="65"/>
      <c r="D8" s="65"/>
      <c r="E8" s="65"/>
      <c r="F8" s="65"/>
      <c r="G8" s="55"/>
      <c r="H8" s="55"/>
      <c r="I8" s="55"/>
      <c r="J8" s="55"/>
      <c r="K8" s="55"/>
      <c r="L8" s="55"/>
      <c r="M8" s="55"/>
      <c r="N8" s="22"/>
      <c r="O8" s="22"/>
      <c r="P8" s="22"/>
      <c r="Q8" s="22"/>
      <c r="R8" s="22"/>
      <c r="S8" s="22"/>
      <c r="T8" s="22"/>
    </row>
    <row r="9" spans="2:20" ht="17" x14ac:dyDescent="0.35">
      <c r="B9" s="56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22"/>
      <c r="O9" s="22"/>
      <c r="P9" s="22"/>
      <c r="Q9" s="22"/>
      <c r="R9" s="22"/>
      <c r="S9" s="22"/>
      <c r="T9" s="22"/>
    </row>
    <row r="10" spans="2:20" ht="16" x14ac:dyDescent="0.35">
      <c r="B10" s="57" t="s">
        <v>102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22"/>
      <c r="O10" s="22"/>
      <c r="P10" s="22"/>
      <c r="Q10" s="22"/>
      <c r="R10" s="22"/>
      <c r="S10" s="22"/>
      <c r="T10" s="22"/>
    </row>
    <row r="11" spans="2:20" ht="16" x14ac:dyDescent="0.35">
      <c r="B11" s="57" t="s">
        <v>103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22"/>
      <c r="O11" s="22"/>
      <c r="P11" s="22"/>
      <c r="Q11" s="22"/>
      <c r="R11" s="22"/>
      <c r="S11" s="22"/>
      <c r="T11" s="22"/>
    </row>
    <row r="12" spans="2:20" x14ac:dyDescent="0.35">
      <c r="B12" s="22" t="s">
        <v>104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2:20" x14ac:dyDescent="0.3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2:20" ht="17" x14ac:dyDescent="0.4">
      <c r="B14" s="62" t="s">
        <v>136</v>
      </c>
      <c r="C14" s="62"/>
      <c r="D14" s="62"/>
      <c r="E14" s="62"/>
      <c r="F14" s="62"/>
      <c r="G14" s="62"/>
      <c r="H14" s="62"/>
      <c r="I14" s="6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2:20" x14ac:dyDescent="0.3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2:20" ht="17" x14ac:dyDescent="0.4">
      <c r="B16" s="62" t="s">
        <v>105</v>
      </c>
      <c r="C16" s="62"/>
      <c r="D16" s="62"/>
      <c r="E16" s="62"/>
      <c r="F16" s="62"/>
      <c r="G16" s="6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2:20" x14ac:dyDescent="0.35">
      <c r="B17" s="22" t="s">
        <v>106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25" spans="2:20" x14ac:dyDescent="0.35">
      <c r="F25" s="4"/>
      <c r="G25" s="5"/>
      <c r="H25" s="5"/>
    </row>
    <row r="30" spans="2:20" ht="18.5" x14ac:dyDescent="0.45">
      <c r="B30" s="2"/>
    </row>
    <row r="32" spans="2:20" x14ac:dyDescent="0.35">
      <c r="B32" s="1"/>
    </row>
    <row r="47" spans="2:2" ht="18.5" x14ac:dyDescent="0.45">
      <c r="B47" s="2"/>
    </row>
    <row r="48" spans="2:2" ht="18.5" x14ac:dyDescent="0.45">
      <c r="B48" s="2"/>
    </row>
    <row r="49" spans="2:13" ht="18.5" x14ac:dyDescent="0.45">
      <c r="B49" s="3"/>
    </row>
    <row r="50" spans="2:13" ht="18.5" x14ac:dyDescent="0.45">
      <c r="B50" s="2"/>
    </row>
    <row r="51" spans="2:13" ht="18.5" x14ac:dyDescent="0.45">
      <c r="B51" s="2"/>
    </row>
    <row r="56" spans="2:13" x14ac:dyDescent="0.35">
      <c r="M56" s="6"/>
    </row>
    <row r="84" spans="6:14" x14ac:dyDescent="0.35">
      <c r="F84" s="10"/>
      <c r="J84" s="9"/>
      <c r="N84" s="7"/>
    </row>
    <row r="88" spans="6:14" x14ac:dyDescent="0.35">
      <c r="K88" s="11"/>
      <c r="L88" s="54"/>
    </row>
    <row r="94" spans="6:14" x14ac:dyDescent="0.35">
      <c r="F94" s="9"/>
    </row>
    <row r="103" spans="3:14" ht="18.5" x14ac:dyDescent="0.45">
      <c r="C103" s="3"/>
    </row>
    <row r="107" spans="3:14" ht="15.5" x14ac:dyDescent="0.35">
      <c r="N107" s="8"/>
    </row>
    <row r="118" spans="3:17" ht="18.5" x14ac:dyDescent="0.45">
      <c r="C118" s="2"/>
    </row>
    <row r="128" spans="3:17" x14ac:dyDescent="0.35">
      <c r="Q128" s="11"/>
    </row>
    <row r="132" spans="3:17" ht="18.5" x14ac:dyDescent="0.45">
      <c r="C132" s="2"/>
    </row>
    <row r="137" spans="3:17" x14ac:dyDescent="0.35">
      <c r="Q137" s="11"/>
    </row>
    <row r="143" spans="3:17" x14ac:dyDescent="0.35">
      <c r="G143" s="12"/>
      <c r="I143" s="12"/>
      <c r="K143" s="12"/>
    </row>
    <row r="144" spans="3:17" x14ac:dyDescent="0.35">
      <c r="G144" s="12"/>
    </row>
    <row r="145" spans="7:7" x14ac:dyDescent="0.35">
      <c r="G145" s="12"/>
    </row>
    <row r="165" spans="5:9" x14ac:dyDescent="0.35">
      <c r="I165" s="11"/>
    </row>
    <row r="166" spans="5:9" x14ac:dyDescent="0.35">
      <c r="E166" s="11"/>
    </row>
  </sheetData>
  <mergeCells count="6">
    <mergeCell ref="B16:G16"/>
    <mergeCell ref="B6:M6"/>
    <mergeCell ref="B4:F4"/>
    <mergeCell ref="B2:F2"/>
    <mergeCell ref="B8:F8"/>
    <mergeCell ref="B14:I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3172E-9443-40EE-B06F-8A938D169C64}">
  <dimension ref="A2:X25"/>
  <sheetViews>
    <sheetView workbookViewId="0">
      <selection activeCell="E18" sqref="E18"/>
    </sheetView>
  </sheetViews>
  <sheetFormatPr baseColWidth="10" defaultRowHeight="14.5" x14ac:dyDescent="0.35"/>
  <cols>
    <col min="2" max="2" width="20.90625" customWidth="1"/>
    <col min="3" max="3" width="19" customWidth="1"/>
    <col min="4" max="4" width="19.453125" customWidth="1"/>
    <col min="5" max="5" width="21.453125" customWidth="1"/>
    <col min="8" max="8" width="18.1796875" customWidth="1"/>
    <col min="9" max="9" width="18.54296875" customWidth="1"/>
    <col min="10" max="10" width="19.36328125" customWidth="1"/>
    <col min="11" max="11" width="24.81640625" customWidth="1"/>
  </cols>
  <sheetData>
    <row r="2" spans="1:24" ht="18.5" x14ac:dyDescent="0.45">
      <c r="A2" s="22"/>
      <c r="B2" s="23" t="s">
        <v>137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ht="18.5" x14ac:dyDescent="0.45">
      <c r="A3" s="22"/>
      <c r="B3" s="23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x14ac:dyDescent="0.35">
      <c r="A4" s="22"/>
      <c r="B4" s="22" t="s">
        <v>139</v>
      </c>
      <c r="C4" s="22"/>
      <c r="D4" s="22"/>
      <c r="E4" s="22"/>
      <c r="F4" s="22"/>
      <c r="G4" s="22"/>
      <c r="H4" s="22" t="s">
        <v>138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4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ht="29" x14ac:dyDescent="0.35">
      <c r="A6" s="22"/>
      <c r="B6" s="25" t="s">
        <v>11</v>
      </c>
      <c r="C6" s="31" t="s">
        <v>12</v>
      </c>
      <c r="D6" s="31" t="s">
        <v>0</v>
      </c>
      <c r="E6" s="31" t="s">
        <v>1</v>
      </c>
      <c r="F6" s="25" t="s">
        <v>20</v>
      </c>
      <c r="G6" s="22"/>
      <c r="H6" s="25" t="s">
        <v>11</v>
      </c>
      <c r="I6" s="29" t="s">
        <v>12</v>
      </c>
      <c r="J6" s="25" t="s">
        <v>0</v>
      </c>
      <c r="K6" s="25" t="s">
        <v>1</v>
      </c>
      <c r="L6" s="25" t="s">
        <v>20</v>
      </c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</row>
    <row r="7" spans="1:24" x14ac:dyDescent="0.35">
      <c r="A7" s="22"/>
      <c r="B7" s="22" t="s">
        <v>13</v>
      </c>
      <c r="C7" s="35" t="s">
        <v>71</v>
      </c>
      <c r="D7" s="26">
        <v>2.7E-2</v>
      </c>
      <c r="E7" s="26">
        <v>2.1000000000000001E-2</v>
      </c>
      <c r="F7" s="35" t="s">
        <v>21</v>
      </c>
      <c r="G7" s="22"/>
      <c r="H7" s="22" t="s">
        <v>13</v>
      </c>
      <c r="I7" s="35" t="s">
        <v>17</v>
      </c>
      <c r="J7" s="26">
        <v>2.7E-2</v>
      </c>
      <c r="K7" s="26">
        <v>2.1000000000000001E-2</v>
      </c>
      <c r="L7" s="35" t="s">
        <v>21</v>
      </c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spans="1:24" x14ac:dyDescent="0.35">
      <c r="A8" s="22"/>
      <c r="B8" s="22" t="s">
        <v>13</v>
      </c>
      <c r="C8" s="35" t="s">
        <v>18</v>
      </c>
      <c r="D8" s="26">
        <v>2.3400000000000001E-3</v>
      </c>
      <c r="E8" s="26">
        <v>2.3400000000000001E-3</v>
      </c>
      <c r="F8" s="35" t="s">
        <v>21</v>
      </c>
      <c r="G8" s="22"/>
      <c r="H8" s="22" t="s">
        <v>13</v>
      </c>
      <c r="I8" s="35" t="s">
        <v>18</v>
      </c>
      <c r="J8" s="26">
        <v>2.3400000000000001E-3</v>
      </c>
      <c r="K8" s="26">
        <v>2.3400000000000001E-3</v>
      </c>
      <c r="L8" s="35" t="s">
        <v>21</v>
      </c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</row>
    <row r="9" spans="1:24" x14ac:dyDescent="0.35">
      <c r="A9" s="22"/>
      <c r="B9" s="22" t="s">
        <v>14</v>
      </c>
      <c r="C9" s="35" t="s">
        <v>71</v>
      </c>
      <c r="D9" s="26">
        <v>2.07E-2</v>
      </c>
      <c r="E9" s="26">
        <v>2.1000000000000001E-2</v>
      </c>
      <c r="F9" s="35" t="s">
        <v>21</v>
      </c>
      <c r="G9" s="22"/>
      <c r="H9" s="22" t="s">
        <v>14</v>
      </c>
      <c r="I9" s="35" t="s">
        <v>17</v>
      </c>
      <c r="J9" s="26">
        <v>2.07E-2</v>
      </c>
      <c r="K9" s="26">
        <v>2.1000000000000001E-2</v>
      </c>
      <c r="L9" s="35" t="s">
        <v>21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spans="1:24" x14ac:dyDescent="0.35">
      <c r="A10" s="22"/>
      <c r="B10" s="22" t="s">
        <v>14</v>
      </c>
      <c r="C10" s="35" t="s">
        <v>18</v>
      </c>
      <c r="D10" s="26">
        <v>2.3400000000000001E-3</v>
      </c>
      <c r="E10" s="26">
        <v>2.3400000000000001E-3</v>
      </c>
      <c r="F10" s="35" t="s">
        <v>21</v>
      </c>
      <c r="G10" s="22"/>
      <c r="H10" s="22" t="s">
        <v>14</v>
      </c>
      <c r="I10" s="35" t="s">
        <v>18</v>
      </c>
      <c r="J10" s="26">
        <v>2.3400000000000001E-3</v>
      </c>
      <c r="K10" s="26">
        <v>2.3400000000000001E-3</v>
      </c>
      <c r="L10" s="35" t="s">
        <v>21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spans="1:24" x14ac:dyDescent="0.35">
      <c r="A11" s="22"/>
      <c r="B11" s="22" t="s">
        <v>15</v>
      </c>
      <c r="C11" s="35" t="s">
        <v>71</v>
      </c>
      <c r="D11" s="26">
        <v>1.97E-9</v>
      </c>
      <c r="E11" s="26">
        <v>1.97E-9</v>
      </c>
      <c r="F11" s="35" t="s">
        <v>21</v>
      </c>
      <c r="G11" s="22"/>
      <c r="H11" s="22" t="s">
        <v>15</v>
      </c>
      <c r="I11" s="35" t="s">
        <v>17</v>
      </c>
      <c r="J11" s="26">
        <v>1.97E-9</v>
      </c>
      <c r="K11" s="26">
        <v>1.97E-9</v>
      </c>
      <c r="L11" s="35" t="s">
        <v>21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4" x14ac:dyDescent="0.35">
      <c r="A12" s="22"/>
      <c r="B12" s="22" t="s">
        <v>15</v>
      </c>
      <c r="C12" s="35" t="s">
        <v>18</v>
      </c>
      <c r="D12" s="26">
        <v>4.8199999999999999E-10</v>
      </c>
      <c r="E12" s="26">
        <v>4.8199999999999999E-10</v>
      </c>
      <c r="F12" s="35" t="s">
        <v>21</v>
      </c>
      <c r="G12" s="22"/>
      <c r="H12" s="22" t="s">
        <v>15</v>
      </c>
      <c r="I12" s="35" t="s">
        <v>18</v>
      </c>
      <c r="J12" s="26">
        <v>4.8199999999999999E-10</v>
      </c>
      <c r="K12" s="26">
        <v>4.8199999999999999E-10</v>
      </c>
      <c r="L12" s="35" t="s">
        <v>21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4" x14ac:dyDescent="0.35">
      <c r="A13" s="22"/>
      <c r="B13" s="22" t="s">
        <v>16</v>
      </c>
      <c r="C13" s="35" t="s">
        <v>72</v>
      </c>
      <c r="D13" s="26">
        <f>SUM(J13:J15)</f>
        <v>93.300000000000011</v>
      </c>
      <c r="E13" s="26">
        <f>SUM(K13:K15)</f>
        <v>9.2212999999999994</v>
      </c>
      <c r="F13" s="35" t="s">
        <v>21</v>
      </c>
      <c r="G13" s="22"/>
      <c r="H13" s="22" t="s">
        <v>16</v>
      </c>
      <c r="I13" s="35" t="s">
        <v>17</v>
      </c>
      <c r="J13" s="26">
        <v>56</v>
      </c>
      <c r="K13" s="26">
        <v>6.8</v>
      </c>
      <c r="L13" s="35" t="s">
        <v>21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4" x14ac:dyDescent="0.35">
      <c r="A14" s="22"/>
      <c r="B14" s="22"/>
      <c r="C14" s="35"/>
      <c r="D14" s="26"/>
      <c r="E14" s="26"/>
      <c r="F14" s="35"/>
      <c r="G14" s="22"/>
      <c r="H14" s="22" t="s">
        <v>16</v>
      </c>
      <c r="I14" s="35" t="s">
        <v>18</v>
      </c>
      <c r="J14" s="26">
        <v>11.2</v>
      </c>
      <c r="K14" s="26">
        <v>9.1300000000000006E-2</v>
      </c>
      <c r="L14" s="35" t="s">
        <v>21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x14ac:dyDescent="0.35">
      <c r="A15" s="22"/>
      <c r="B15" s="22"/>
      <c r="C15" s="35"/>
      <c r="D15" s="26"/>
      <c r="E15" s="26"/>
      <c r="F15" s="35"/>
      <c r="G15" s="22"/>
      <c r="H15" s="22" t="s">
        <v>16</v>
      </c>
      <c r="I15" s="35" t="s">
        <v>19</v>
      </c>
      <c r="J15" s="26">
        <v>26.1</v>
      </c>
      <c r="K15" s="26">
        <v>2.33</v>
      </c>
      <c r="L15" s="35" t="s">
        <v>21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spans="1:24" x14ac:dyDescent="0.3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1:24" x14ac:dyDescent="0.3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1:24" x14ac:dyDescent="0.3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1:24" x14ac:dyDescent="0.3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x14ac:dyDescent="0.3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spans="1:24" x14ac:dyDescent="0.3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1:24" x14ac:dyDescent="0.3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x14ac:dyDescent="0.3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spans="1:24" x14ac:dyDescent="0.3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1:24" x14ac:dyDescent="0.3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1392-AE75-4096-930D-FBED012CBE11}">
  <dimension ref="B2:M37"/>
  <sheetViews>
    <sheetView workbookViewId="0">
      <selection activeCell="J12" sqref="J12"/>
    </sheetView>
  </sheetViews>
  <sheetFormatPr baseColWidth="10" defaultRowHeight="14.5" x14ac:dyDescent="0.35"/>
  <cols>
    <col min="2" max="2" width="25.7265625" customWidth="1"/>
  </cols>
  <sheetData>
    <row r="2" spans="2:13" ht="18.5" x14ac:dyDescent="0.45">
      <c r="B2" s="23" t="s">
        <v>67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2:13" x14ac:dyDescent="0.3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2:13" x14ac:dyDescent="0.35">
      <c r="B4" s="24" t="s">
        <v>95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2:13" x14ac:dyDescent="0.3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2:13" x14ac:dyDescent="0.35">
      <c r="B6" s="22"/>
      <c r="C6" s="25" t="s">
        <v>2</v>
      </c>
      <c r="D6" s="25" t="s">
        <v>3</v>
      </c>
      <c r="E6" s="25" t="s">
        <v>82</v>
      </c>
      <c r="F6" s="25" t="s">
        <v>4</v>
      </c>
      <c r="G6" s="25" t="s">
        <v>5</v>
      </c>
      <c r="H6" s="25" t="s">
        <v>83</v>
      </c>
      <c r="I6" s="25" t="s">
        <v>6</v>
      </c>
      <c r="J6" s="25" t="s">
        <v>7</v>
      </c>
      <c r="K6" s="25" t="s">
        <v>8</v>
      </c>
      <c r="L6" s="22"/>
      <c r="M6" s="22"/>
    </row>
    <row r="7" spans="2:13" x14ac:dyDescent="0.35">
      <c r="B7" s="24" t="s">
        <v>9</v>
      </c>
      <c r="C7" s="26">
        <v>7.2372711129009198E-2</v>
      </c>
      <c r="D7" s="26">
        <v>4.1053626516066598E-7</v>
      </c>
      <c r="E7" s="26">
        <v>9.7549826350540097E-4</v>
      </c>
      <c r="F7" s="26">
        <v>0.323267672956916</v>
      </c>
      <c r="G7" s="26">
        <v>0</v>
      </c>
      <c r="H7" s="26">
        <v>4.5192035478769596E-6</v>
      </c>
      <c r="I7" s="26">
        <v>1.65779878213581</v>
      </c>
      <c r="J7" s="26">
        <v>3.7852231640602599E-8</v>
      </c>
      <c r="K7" s="26">
        <v>3.7852231640602599E-8</v>
      </c>
      <c r="L7" s="22"/>
      <c r="M7" s="22"/>
    </row>
    <row r="8" spans="2:13" x14ac:dyDescent="0.35">
      <c r="B8" s="24" t="s">
        <v>81</v>
      </c>
      <c r="C8" s="26">
        <v>1.93106176654987E-2</v>
      </c>
      <c r="D8" s="26">
        <v>0.29265822148397802</v>
      </c>
      <c r="E8" s="26">
        <v>2.0813355628036798</v>
      </c>
      <c r="F8" s="26">
        <v>0</v>
      </c>
      <c r="G8" s="26">
        <v>2.0991327095404801</v>
      </c>
      <c r="H8" s="26">
        <v>2.0990502604663202</v>
      </c>
      <c r="I8" s="26">
        <v>0</v>
      </c>
      <c r="J8" s="26">
        <v>2.0023263413023701E-4</v>
      </c>
      <c r="K8" s="26">
        <v>2.0023263413023701E-4</v>
      </c>
      <c r="L8" s="22"/>
      <c r="M8" s="22"/>
    </row>
    <row r="9" spans="2:13" x14ac:dyDescent="0.35">
      <c r="B9" s="24" t="s">
        <v>10</v>
      </c>
      <c r="C9" s="26">
        <v>2.2231661724753399E-2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3.0617782963474199E-2</v>
      </c>
      <c r="K9" s="26">
        <v>3.0617782963474199E-2</v>
      </c>
      <c r="L9" s="22"/>
      <c r="M9" s="22"/>
    </row>
    <row r="10" spans="2:13" x14ac:dyDescent="0.3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2:13" x14ac:dyDescent="0.3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2:13" x14ac:dyDescent="0.35">
      <c r="B12" s="24" t="s">
        <v>96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2:13" x14ac:dyDescent="0.3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2:13" x14ac:dyDescent="0.35">
      <c r="B14" s="26"/>
      <c r="C14" s="27" t="s">
        <v>2</v>
      </c>
      <c r="D14" s="27" t="s">
        <v>3</v>
      </c>
      <c r="E14" s="27" t="s">
        <v>82</v>
      </c>
      <c r="F14" s="27" t="s">
        <v>4</v>
      </c>
      <c r="G14" s="27" t="s">
        <v>5</v>
      </c>
      <c r="H14" s="27" t="s">
        <v>83</v>
      </c>
      <c r="I14" s="27" t="s">
        <v>6</v>
      </c>
      <c r="J14" s="27" t="s">
        <v>7</v>
      </c>
      <c r="K14" s="27" t="s">
        <v>8</v>
      </c>
      <c r="L14" s="22"/>
      <c r="M14" s="22"/>
    </row>
    <row r="15" spans="2:13" x14ac:dyDescent="0.35">
      <c r="B15" s="28" t="s">
        <v>9</v>
      </c>
      <c r="C15" s="26">
        <v>12.6260062158761</v>
      </c>
      <c r="D15" s="26">
        <v>11.7556141289304</v>
      </c>
      <c r="E15" s="26">
        <v>48.140353669659198</v>
      </c>
      <c r="F15" s="26">
        <v>51.441063387184798</v>
      </c>
      <c r="G15" s="26">
        <v>0</v>
      </c>
      <c r="H15" s="26">
        <v>21.608445580684599</v>
      </c>
      <c r="I15" s="26">
        <v>251.08917732246499</v>
      </c>
      <c r="J15" s="26">
        <v>0.18738356335420001</v>
      </c>
      <c r="K15" s="26">
        <v>0.18738356335420001</v>
      </c>
      <c r="L15" s="22"/>
      <c r="M15" s="22"/>
    </row>
    <row r="16" spans="2:13" x14ac:dyDescent="0.35">
      <c r="B16" s="28" t="s">
        <v>81</v>
      </c>
      <c r="C16" s="26">
        <v>2.5122744017290901</v>
      </c>
      <c r="D16" s="26">
        <v>44.180057391876502</v>
      </c>
      <c r="E16" s="26">
        <v>87.371900919025904</v>
      </c>
      <c r="F16" s="26">
        <v>0</v>
      </c>
      <c r="G16" s="26">
        <v>367.31858274233099</v>
      </c>
      <c r="H16" s="26">
        <v>241.66074729762201</v>
      </c>
      <c r="I16" s="26">
        <v>0</v>
      </c>
      <c r="J16" s="26">
        <v>0.60275569854873501</v>
      </c>
      <c r="K16" s="26">
        <v>0.60275569854873501</v>
      </c>
      <c r="L16" s="22"/>
      <c r="M16" s="22"/>
    </row>
    <row r="17" spans="2:13" x14ac:dyDescent="0.35">
      <c r="B17" s="28" t="s">
        <v>10</v>
      </c>
      <c r="C17" s="26">
        <v>0.62182973955375798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0.857057253178372</v>
      </c>
      <c r="K17" s="26">
        <v>0.857057253178372</v>
      </c>
      <c r="L17" s="22"/>
      <c r="M17" s="22"/>
    </row>
    <row r="18" spans="2:13" x14ac:dyDescent="0.35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2:13" x14ac:dyDescent="0.35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2:13" x14ac:dyDescent="0.35">
      <c r="B20" s="24" t="s">
        <v>97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2:13" x14ac:dyDescent="0.35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3" x14ac:dyDescent="0.35">
      <c r="B22" s="22"/>
      <c r="C22" s="25" t="s">
        <v>2</v>
      </c>
      <c r="D22" s="25" t="s">
        <v>3</v>
      </c>
      <c r="E22" s="25" t="s">
        <v>82</v>
      </c>
      <c r="F22" s="25" t="s">
        <v>4</v>
      </c>
      <c r="G22" s="25" t="s">
        <v>5</v>
      </c>
      <c r="H22" s="25" t="s">
        <v>83</v>
      </c>
      <c r="I22" s="25" t="s">
        <v>6</v>
      </c>
      <c r="J22" s="25" t="s">
        <v>7</v>
      </c>
      <c r="K22" s="25" t="s">
        <v>8</v>
      </c>
      <c r="L22" s="22"/>
      <c r="M22" s="22"/>
    </row>
    <row r="23" spans="2:13" x14ac:dyDescent="0.35">
      <c r="B23" s="24" t="s">
        <v>9</v>
      </c>
      <c r="C23" s="26">
        <v>830.10148784917203</v>
      </c>
      <c r="D23" s="26">
        <v>4.5601813735829803E-5</v>
      </c>
      <c r="E23" s="26">
        <v>1.03872198649603</v>
      </c>
      <c r="F23" s="26">
        <v>3531.0657316614702</v>
      </c>
      <c r="G23" s="26">
        <v>0</v>
      </c>
      <c r="H23" s="26">
        <v>0.88342623857008096</v>
      </c>
      <c r="I23" s="26">
        <v>3528.8506890774902</v>
      </c>
      <c r="J23" s="26">
        <v>6.4582182572336805E-2</v>
      </c>
      <c r="K23" s="26">
        <v>6.4582182572336805E-2</v>
      </c>
      <c r="L23" s="22"/>
      <c r="M23" s="22"/>
    </row>
    <row r="24" spans="2:13" x14ac:dyDescent="0.35">
      <c r="B24" s="24" t="s">
        <v>81</v>
      </c>
      <c r="C24" s="26">
        <v>1446.5800915468401</v>
      </c>
      <c r="D24" s="26">
        <v>2565.5877791060698</v>
      </c>
      <c r="E24" s="26">
        <v>2564.9188095978802</v>
      </c>
      <c r="F24" s="26">
        <v>0</v>
      </c>
      <c r="G24" s="26">
        <v>2565.6569482137802</v>
      </c>
      <c r="H24" s="26">
        <v>2565.0291661609599</v>
      </c>
      <c r="I24" s="26">
        <v>0</v>
      </c>
      <c r="J24" s="26">
        <v>1849.6871355505</v>
      </c>
      <c r="K24" s="26">
        <v>1849.6871355505</v>
      </c>
      <c r="L24" s="22"/>
      <c r="M24" s="22"/>
    </row>
    <row r="25" spans="2:13" x14ac:dyDescent="0.35">
      <c r="B25" s="24" t="s">
        <v>10</v>
      </c>
      <c r="C25" s="26">
        <v>35.378049164372698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49.003276095667097</v>
      </c>
      <c r="K25" s="26">
        <v>49.003276095667097</v>
      </c>
      <c r="L25" s="22"/>
      <c r="M25" s="22"/>
    </row>
    <row r="26" spans="2:13" x14ac:dyDescent="0.35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2:13" x14ac:dyDescent="0.35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2:13" x14ac:dyDescent="0.35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2:13" x14ac:dyDescent="0.35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2:13" x14ac:dyDescent="0.3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2:13" x14ac:dyDescent="0.35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2:13" x14ac:dyDescent="0.3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2:13" x14ac:dyDescent="0.3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2:13" x14ac:dyDescent="0.3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2:13" x14ac:dyDescent="0.3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2:13" x14ac:dyDescent="0.3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2:13" x14ac:dyDescent="0.3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2C53E-7DA1-4C20-8BAD-712F94016ACE}">
  <dimension ref="B2:K53"/>
  <sheetViews>
    <sheetView topLeftCell="A43" zoomScaleNormal="100" workbookViewId="0">
      <selection activeCell="H11" sqref="H11"/>
    </sheetView>
  </sheetViews>
  <sheetFormatPr baseColWidth="10" defaultRowHeight="14.5" x14ac:dyDescent="0.35"/>
  <cols>
    <col min="2" max="2" width="21.36328125" customWidth="1"/>
    <col min="3" max="3" width="22.7265625" customWidth="1"/>
    <col min="4" max="4" width="20" customWidth="1"/>
    <col min="5" max="5" width="25.6328125" customWidth="1"/>
    <col min="6" max="6" width="14.81640625" customWidth="1"/>
  </cols>
  <sheetData>
    <row r="2" spans="2:6" ht="18.5" x14ac:dyDescent="0.45">
      <c r="B2" s="23" t="s">
        <v>88</v>
      </c>
      <c r="C2" s="22"/>
      <c r="D2" s="22"/>
      <c r="E2" s="22"/>
      <c r="F2" s="22"/>
    </row>
    <row r="3" spans="2:6" ht="18.5" x14ac:dyDescent="0.45">
      <c r="B3" s="23"/>
      <c r="C3" s="22"/>
      <c r="D3" s="22"/>
      <c r="E3" s="22"/>
      <c r="F3" s="22"/>
    </row>
    <row r="4" spans="2:6" x14ac:dyDescent="0.35">
      <c r="B4" s="22" t="s">
        <v>140</v>
      </c>
      <c r="C4" s="22"/>
      <c r="D4" s="22"/>
      <c r="E4" s="22"/>
      <c r="F4" s="22"/>
    </row>
    <row r="5" spans="2:6" ht="18.5" x14ac:dyDescent="0.45">
      <c r="B5" s="23"/>
      <c r="C5" s="22"/>
      <c r="D5" s="22"/>
      <c r="E5" s="22"/>
      <c r="F5" s="22"/>
    </row>
    <row r="6" spans="2:6" ht="16" x14ac:dyDescent="0.4">
      <c r="B6" s="33" t="s">
        <v>89</v>
      </c>
      <c r="C6" s="22"/>
      <c r="D6" s="22"/>
      <c r="E6" s="22"/>
      <c r="F6" s="22"/>
    </row>
    <row r="7" spans="2:6" x14ac:dyDescent="0.35">
      <c r="B7" s="22"/>
      <c r="C7" s="22"/>
      <c r="D7" s="22"/>
      <c r="E7" s="22"/>
      <c r="F7" s="22"/>
    </row>
    <row r="8" spans="2:6" ht="29" x14ac:dyDescent="0.35">
      <c r="B8" s="32" t="s">
        <v>11</v>
      </c>
      <c r="C8" s="31" t="s">
        <v>12</v>
      </c>
      <c r="D8" s="32" t="s">
        <v>0</v>
      </c>
      <c r="E8" s="32" t="s">
        <v>1</v>
      </c>
      <c r="F8" s="32" t="s">
        <v>20</v>
      </c>
    </row>
    <row r="9" spans="2:6" x14ac:dyDescent="0.35">
      <c r="B9" s="22" t="s">
        <v>13</v>
      </c>
      <c r="C9" s="35" t="s">
        <v>71</v>
      </c>
      <c r="D9" s="26">
        <f>'3.MP_CFs'!J7*'2.MP_em_inventory'!D7</f>
        <v>1.0220102542962702E-9</v>
      </c>
      <c r="E9" s="26">
        <f>'3.MP_CFs'!J15*'2.MP_em_inventory'!E7</f>
        <v>3.9350548304382003E-3</v>
      </c>
      <c r="F9" s="35" t="s">
        <v>69</v>
      </c>
    </row>
    <row r="10" spans="2:6" x14ac:dyDescent="0.35">
      <c r="B10" s="22" t="s">
        <v>13</v>
      </c>
      <c r="C10" s="46" t="s">
        <v>18</v>
      </c>
      <c r="D10" s="26">
        <f>'3.MP_CFs'!E7*'2.MP_em_inventory'!D8*G43+G44*'2.MP_em_inventory'!D8*'3.MP_CFs'!D7</f>
        <v>1.8349707739984898E-7</v>
      </c>
      <c r="E10" s="26">
        <f>'3.MP_CFs'!E15*'2.MP_em_inventory'!E8*G43+G44*'2.MP_em_inventory'!E8*'3.MP_CFs'!D15</f>
        <v>3.4319360303721569E-2</v>
      </c>
      <c r="F10" s="35" t="s">
        <v>69</v>
      </c>
    </row>
    <row r="11" spans="2:6" x14ac:dyDescent="0.35">
      <c r="B11" s="22" t="s">
        <v>14</v>
      </c>
      <c r="C11" s="35" t="s">
        <v>71</v>
      </c>
      <c r="D11" s="26">
        <f>'3.MP_CFs'!J7*'2.MP_em_inventory'!D9</f>
        <v>7.8354119496047381E-10</v>
      </c>
      <c r="E11" s="26">
        <f>'3.MP_CFs'!J15*'2.MP_em_inventory'!E9</f>
        <v>3.9350548304382003E-3</v>
      </c>
      <c r="F11" s="35" t="s">
        <v>69</v>
      </c>
    </row>
    <row r="12" spans="2:6" x14ac:dyDescent="0.35">
      <c r="B12" s="22" t="s">
        <v>14</v>
      </c>
      <c r="C12" s="46" t="s">
        <v>18</v>
      </c>
      <c r="D12" s="26">
        <f>'3.MP_CFs'!E7*'2.MP_em_inventory'!D10*G43+G44*'2.MP_em_inventory'!D10*'3.MP_CFs'!D7</f>
        <v>1.8349707739984898E-7</v>
      </c>
      <c r="E12" s="26">
        <f>'3.MP_CFs'!E15*'2.MP_em_inventory'!E10*G43+G44*'2.MP_em_inventory'!E10*'3.MP_CFs'!D15</f>
        <v>3.4319360303721569E-2</v>
      </c>
      <c r="F12" s="35" t="s">
        <v>69</v>
      </c>
    </row>
    <row r="13" spans="2:6" x14ac:dyDescent="0.35">
      <c r="B13" s="22" t="s">
        <v>15</v>
      </c>
      <c r="C13" s="35" t="s">
        <v>71</v>
      </c>
      <c r="D13" s="26">
        <f>'3.MP_CFs'!J23*'2.MP_em_inventory'!D11</f>
        <v>1.2722689966750351E-10</v>
      </c>
      <c r="E13" s="26">
        <f>'3.MP_CFs'!J23*'2.MP_em_inventory'!E11</f>
        <v>1.2722689966750351E-10</v>
      </c>
      <c r="F13" s="35" t="s">
        <v>69</v>
      </c>
    </row>
    <row r="14" spans="2:6" x14ac:dyDescent="0.35">
      <c r="B14" s="22" t="s">
        <v>15</v>
      </c>
      <c r="C14" s="46" t="s">
        <v>18</v>
      </c>
      <c r="D14" s="26">
        <f>'3.MP_CFs'!E23*'2.MP_em_inventory'!D12*G43+G44*'2.MP_em_inventory'!D12*'3.MP_CFs'!D23</f>
        <v>4.0073341467569935E-11</v>
      </c>
      <c r="E14" s="26">
        <f>'3.MP_CFs'!E23*'2.MP_em_inventory'!E12*G43+G44*'2.MP_em_inventory'!E12*'3.MP_CFs'!D23</f>
        <v>4.0073341467569935E-11</v>
      </c>
      <c r="F14" s="35" t="s">
        <v>69</v>
      </c>
    </row>
    <row r="15" spans="2:6" x14ac:dyDescent="0.35">
      <c r="B15" s="22" t="s">
        <v>16</v>
      </c>
      <c r="C15" s="35" t="s">
        <v>72</v>
      </c>
      <c r="D15" s="26">
        <f>'3.MP_CFs'!K7*'2.MP_em_inventory'!D13</f>
        <v>3.5316132120682228E-6</v>
      </c>
      <c r="E15" s="26">
        <f>'3.MP_CFs'!K15*'2.MP_em_inventory'!E13</f>
        <v>1.7279200527580845</v>
      </c>
      <c r="F15" s="35" t="s">
        <v>69</v>
      </c>
    </row>
    <row r="16" spans="2:6" x14ac:dyDescent="0.35">
      <c r="B16" s="36" t="s">
        <v>22</v>
      </c>
      <c r="C16" s="37" t="s">
        <v>23</v>
      </c>
      <c r="D16" s="38">
        <f>SUM(D9:D15)</f>
        <v>3.9005802185583129E-6</v>
      </c>
      <c r="E16" s="38">
        <f>SUM(E9:E15)</f>
        <v>1.8044288831937043</v>
      </c>
      <c r="F16" s="35" t="s">
        <v>69</v>
      </c>
    </row>
    <row r="17" spans="2:6" x14ac:dyDescent="0.35">
      <c r="B17" s="22"/>
      <c r="C17" s="22"/>
      <c r="D17" s="22"/>
      <c r="E17" s="22"/>
      <c r="F17" s="22"/>
    </row>
    <row r="18" spans="2:6" ht="16" x14ac:dyDescent="0.4">
      <c r="B18" s="33" t="s">
        <v>90</v>
      </c>
      <c r="C18" s="22"/>
      <c r="D18" s="22"/>
      <c r="E18" s="22"/>
      <c r="F18" s="22"/>
    </row>
    <row r="19" spans="2:6" x14ac:dyDescent="0.35">
      <c r="B19" s="22"/>
      <c r="C19" s="22"/>
      <c r="D19" s="22"/>
      <c r="E19" s="22"/>
      <c r="F19" s="22"/>
    </row>
    <row r="20" spans="2:6" ht="29" x14ac:dyDescent="0.35">
      <c r="B20" s="32" t="s">
        <v>11</v>
      </c>
      <c r="C20" s="31" t="s">
        <v>12</v>
      </c>
      <c r="D20" s="32" t="s">
        <v>0</v>
      </c>
      <c r="E20" s="32" t="s">
        <v>1</v>
      </c>
      <c r="F20" s="32" t="s">
        <v>20</v>
      </c>
    </row>
    <row r="21" spans="2:6" x14ac:dyDescent="0.35">
      <c r="B21" s="22" t="s">
        <v>13</v>
      </c>
      <c r="C21" s="35" t="s">
        <v>71</v>
      </c>
      <c r="D21" s="26">
        <f>'3.MP_CFs'!J8*'2.MP_em_inventory'!D7</f>
        <v>5.4062811215163994E-6</v>
      </c>
      <c r="E21" s="26">
        <f>'3.MP_CFs'!J16*'2.MP_em_inventory'!E7</f>
        <v>1.2657869669523435E-2</v>
      </c>
      <c r="F21" s="35" t="s">
        <v>69</v>
      </c>
    </row>
    <row r="22" spans="2:6" x14ac:dyDescent="0.35">
      <c r="B22" s="22" t="s">
        <v>13</v>
      </c>
      <c r="C22" s="46" t="s">
        <v>18</v>
      </c>
      <c r="D22" s="26">
        <f>'3.MP_CFs'!E8*'2.MP_em_inventory'!D8*G43+G44*'2.MP_em_inventory'!D8*'3.MP_CFs'!D8</f>
        <v>1.0196606365675568E-3</v>
      </c>
      <c r="E22" s="26">
        <f>'3.MP_CFs'!E16*'2.MP_em_inventory'!E8*G43+G44*'2.MP_em_inventory'!E8*'3.MP_CFs'!D16</f>
        <v>0.11146684740527341</v>
      </c>
      <c r="F22" s="35" t="s">
        <v>69</v>
      </c>
    </row>
    <row r="23" spans="2:6" x14ac:dyDescent="0.35">
      <c r="B23" s="22" t="s">
        <v>14</v>
      </c>
      <c r="C23" s="35" t="s">
        <v>71</v>
      </c>
      <c r="D23" s="26">
        <f>'3.MP_CFs'!J8*'2.MP_em_inventory'!D9</f>
        <v>4.1448155264959059E-6</v>
      </c>
      <c r="E23" s="26">
        <f>'3.MP_CFs'!J16*'2.MP_em_inventory'!E9</f>
        <v>1.2657869669523435E-2</v>
      </c>
      <c r="F23" s="35" t="s">
        <v>69</v>
      </c>
    </row>
    <row r="24" spans="2:6" x14ac:dyDescent="0.35">
      <c r="B24" s="22" t="s">
        <v>14</v>
      </c>
      <c r="C24" s="46" t="s">
        <v>18</v>
      </c>
      <c r="D24" s="26">
        <f>'3.MP_CFs'!E8*'2.MP_em_inventory'!D10*G43+G44*'2.MP_em_inventory'!D10*'3.MP_CFs'!D8</f>
        <v>1.0196606365675568E-3</v>
      </c>
      <c r="E24" s="26">
        <f>'3.MP_CFs'!E16*'2.MP_em_inventory'!E10*G43+G44*'2.MP_em_inventory'!E10*'3.MP_CFs'!D16</f>
        <v>0.11146684740527341</v>
      </c>
      <c r="F24" s="35" t="s">
        <v>69</v>
      </c>
    </row>
    <row r="25" spans="2:6" x14ac:dyDescent="0.35">
      <c r="B25" s="22" t="s">
        <v>15</v>
      </c>
      <c r="C25" s="35" t="s">
        <v>71</v>
      </c>
      <c r="D25" s="26">
        <f>'3.MP_CFs'!J24*'2.MP_em_inventory'!D11</f>
        <v>3.6438836570344851E-6</v>
      </c>
      <c r="E25" s="26">
        <f>'3.MP_CFs'!J24*'2.MP_em_inventory'!E11</f>
        <v>3.6438836570344851E-6</v>
      </c>
      <c r="F25" s="35" t="s">
        <v>69</v>
      </c>
    </row>
    <row r="26" spans="2:6" x14ac:dyDescent="0.35">
      <c r="B26" s="22" t="s">
        <v>15</v>
      </c>
      <c r="C26" s="46" t="s">
        <v>18</v>
      </c>
      <c r="D26" s="26">
        <f>'3.MP_CFs'!E24*'2.MP_em_inventory'!D12*G43+G44*'2.MP_em_inventory'!D12*'3.MP_CFs'!D24</f>
        <v>1.2365875140648899E-6</v>
      </c>
      <c r="E26" s="26">
        <f>'3.MP_CFs'!E24*'2.MP_em_inventory'!E12*G43+G44*'2.MP_em_inventory'!E12*'3.MP_CFs'!D24</f>
        <v>1.2365875140648899E-6</v>
      </c>
      <c r="F26" s="35" t="s">
        <v>69</v>
      </c>
    </row>
    <row r="27" spans="2:6" x14ac:dyDescent="0.35">
      <c r="B27" s="22" t="s">
        <v>16</v>
      </c>
      <c r="C27" s="35" t="s">
        <v>72</v>
      </c>
      <c r="D27" s="26">
        <f>'3.MP_CFs'!K8*'2.MP_em_inventory'!D13</f>
        <v>1.8681704764351114E-2</v>
      </c>
      <c r="E27" s="26">
        <f>'3.MP_CFs'!K16*'2.MP_em_inventory'!E13</f>
        <v>5.5581911230274494</v>
      </c>
      <c r="F27" s="35" t="s">
        <v>69</v>
      </c>
    </row>
    <row r="28" spans="2:6" x14ac:dyDescent="0.35">
      <c r="B28" s="36" t="s">
        <v>22</v>
      </c>
      <c r="C28" s="37" t="s">
        <v>23</v>
      </c>
      <c r="D28" s="38">
        <f>SUM(D21:D27)</f>
        <v>2.0735457605305339E-2</v>
      </c>
      <c r="E28" s="38">
        <f>SUM(E21:E27)</f>
        <v>5.8064454376482146</v>
      </c>
      <c r="F28" s="35" t="s">
        <v>69</v>
      </c>
    </row>
    <row r="29" spans="2:6" x14ac:dyDescent="0.35">
      <c r="B29" s="22"/>
      <c r="C29" s="22"/>
      <c r="D29" s="22"/>
      <c r="E29" s="22"/>
      <c r="F29" s="22"/>
    </row>
    <row r="30" spans="2:6" ht="16" x14ac:dyDescent="0.4">
      <c r="B30" s="33" t="s">
        <v>91</v>
      </c>
      <c r="C30" s="22"/>
      <c r="D30" s="22"/>
      <c r="E30" s="22"/>
      <c r="F30" s="22"/>
    </row>
    <row r="31" spans="2:6" x14ac:dyDescent="0.35">
      <c r="B31" s="22"/>
      <c r="C31" s="22"/>
      <c r="D31" s="22"/>
      <c r="E31" s="22"/>
      <c r="F31" s="22"/>
    </row>
    <row r="32" spans="2:6" ht="29" x14ac:dyDescent="0.35">
      <c r="B32" s="32" t="s">
        <v>11</v>
      </c>
      <c r="C32" s="31" t="s">
        <v>12</v>
      </c>
      <c r="D32" s="32" t="s">
        <v>0</v>
      </c>
      <c r="E32" s="32" t="s">
        <v>1</v>
      </c>
      <c r="F32" s="32" t="s">
        <v>20</v>
      </c>
    </row>
    <row r="33" spans="2:11" x14ac:dyDescent="0.35">
      <c r="B33" s="22" t="s">
        <v>13</v>
      </c>
      <c r="C33" s="35" t="s">
        <v>71</v>
      </c>
      <c r="D33" s="26">
        <f>'3.MP_CFs'!J9*'2.MP_em_inventory'!D7</f>
        <v>8.2668014001380339E-4</v>
      </c>
      <c r="E33" s="26">
        <f>'2.MP_em_inventory'!E7*'3.MP_CFs'!J17</f>
        <v>1.7998202316745811E-2</v>
      </c>
      <c r="F33" s="35" t="s">
        <v>69</v>
      </c>
    </row>
    <row r="34" spans="2:11" x14ac:dyDescent="0.35">
      <c r="B34" s="22" t="s">
        <v>13</v>
      </c>
      <c r="C34" s="46" t="s">
        <v>18</v>
      </c>
      <c r="D34" s="26">
        <f>'3.MP_CFs'!E9*'2.MP_em_inventory'!D8</f>
        <v>0</v>
      </c>
      <c r="E34" s="26">
        <f>'3.MP_CFs'!E17*'2.MP_em_inventory'!E8</f>
        <v>0</v>
      </c>
      <c r="F34" s="35" t="s">
        <v>69</v>
      </c>
    </row>
    <row r="35" spans="2:11" x14ac:dyDescent="0.35">
      <c r="B35" s="22" t="s">
        <v>14</v>
      </c>
      <c r="C35" s="35" t="s">
        <v>71</v>
      </c>
      <c r="D35" s="26">
        <f>'3.MP_CFs'!J9*'2.MP_em_inventory'!D9</f>
        <v>6.3378810734391591E-4</v>
      </c>
      <c r="E35" s="26">
        <f>'3.MP_CFs'!J17*'2.MP_em_inventory'!E9</f>
        <v>1.7998202316745811E-2</v>
      </c>
      <c r="F35" s="35" t="s">
        <v>69</v>
      </c>
    </row>
    <row r="36" spans="2:11" x14ac:dyDescent="0.35">
      <c r="B36" s="22" t="s">
        <v>14</v>
      </c>
      <c r="C36" s="46" t="s">
        <v>18</v>
      </c>
      <c r="D36" s="26">
        <f>'3.MP_CFs'!E9*'2.MP_em_inventory'!D10</f>
        <v>0</v>
      </c>
      <c r="E36" s="26">
        <f>'3.MP_CFs'!E17*'2.MP_em_inventory'!E10</f>
        <v>0</v>
      </c>
      <c r="F36" s="35" t="s">
        <v>69</v>
      </c>
    </row>
    <row r="37" spans="2:11" x14ac:dyDescent="0.35">
      <c r="B37" s="22" t="s">
        <v>15</v>
      </c>
      <c r="C37" s="35" t="s">
        <v>71</v>
      </c>
      <c r="D37" s="26">
        <f>'3.MP_CFs'!J25*'2.MP_em_inventory'!D11</f>
        <v>9.6536453908464184E-8</v>
      </c>
      <c r="E37" s="26">
        <f>'3.MP_CFs'!J25*'2.MP_em_inventory'!E11</f>
        <v>9.6536453908464184E-8</v>
      </c>
      <c r="F37" s="35" t="s">
        <v>69</v>
      </c>
    </row>
    <row r="38" spans="2:11" x14ac:dyDescent="0.35">
      <c r="B38" s="22" t="s">
        <v>15</v>
      </c>
      <c r="C38" s="46" t="s">
        <v>18</v>
      </c>
      <c r="D38" s="26">
        <f>'3.MP_CFs'!E25*'2.MP_em_inventory'!D12</f>
        <v>0</v>
      </c>
      <c r="E38" s="26">
        <f>'3.MP_CFs'!E25*'2.MP_em_inventory'!E12</f>
        <v>0</v>
      </c>
      <c r="F38" s="35" t="s">
        <v>69</v>
      </c>
    </row>
    <row r="39" spans="2:11" x14ac:dyDescent="0.35">
      <c r="B39" s="22" t="s">
        <v>16</v>
      </c>
      <c r="C39" s="35" t="s">
        <v>72</v>
      </c>
      <c r="D39" s="26">
        <f>'3.MP_CFs'!K9*'2.MP_em_inventory'!D13</f>
        <v>2.8566391504921431</v>
      </c>
      <c r="E39" s="26">
        <f>'3.MP_CFs'!K17*'2.MP_em_inventory'!E13</f>
        <v>7.9031820487337212</v>
      </c>
      <c r="F39" s="35" t="s">
        <v>69</v>
      </c>
    </row>
    <row r="40" spans="2:11" x14ac:dyDescent="0.35">
      <c r="B40" s="36" t="s">
        <v>22</v>
      </c>
      <c r="C40" s="37" t="s">
        <v>23</v>
      </c>
      <c r="D40" s="38">
        <f>SUM(D33:D39)</f>
        <v>2.8580997152759546</v>
      </c>
      <c r="E40" s="38">
        <f>SUM(E33:E39)</f>
        <v>7.9391785499036667</v>
      </c>
      <c r="F40" s="35" t="s">
        <v>69</v>
      </c>
    </row>
    <row r="41" spans="2:11" ht="15" thickBot="1" x14ac:dyDescent="0.4">
      <c r="B41" s="22"/>
      <c r="C41" s="22"/>
      <c r="D41" s="22"/>
      <c r="E41" s="22"/>
      <c r="F41" s="22"/>
    </row>
    <row r="42" spans="2:11" ht="34" customHeight="1" x14ac:dyDescent="0.35">
      <c r="B42" s="25"/>
      <c r="C42" s="25"/>
      <c r="D42" s="25"/>
      <c r="E42" s="22"/>
      <c r="F42" s="69" t="s">
        <v>92</v>
      </c>
      <c r="G42" s="70"/>
      <c r="H42" s="70"/>
      <c r="I42" s="70"/>
      <c r="J42" s="71"/>
      <c r="K42" s="14"/>
    </row>
    <row r="43" spans="2:11" x14ac:dyDescent="0.35">
      <c r="B43" s="22"/>
      <c r="C43" s="22"/>
      <c r="D43" s="22"/>
      <c r="E43" s="22"/>
      <c r="F43" s="39" t="s">
        <v>84</v>
      </c>
      <c r="G43" s="40">
        <v>0.08</v>
      </c>
      <c r="J43" s="41"/>
    </row>
    <row r="44" spans="2:11" ht="15" thickBot="1" x14ac:dyDescent="0.4">
      <c r="B44" s="22"/>
      <c r="C44" s="22"/>
      <c r="D44" s="22"/>
      <c r="E44" s="22"/>
      <c r="F44" s="42" t="s">
        <v>68</v>
      </c>
      <c r="G44" s="43">
        <v>0.92</v>
      </c>
      <c r="H44" s="44"/>
      <c r="I44" s="44"/>
      <c r="J44" s="45"/>
    </row>
    <row r="45" spans="2:11" ht="16" x14ac:dyDescent="0.4">
      <c r="B45" s="33" t="s">
        <v>94</v>
      </c>
      <c r="C45" s="22"/>
      <c r="D45" s="22"/>
      <c r="E45" s="22"/>
      <c r="F45" s="22"/>
    </row>
    <row r="46" spans="2:11" ht="15" thickBot="1" x14ac:dyDescent="0.4">
      <c r="B46" s="22"/>
      <c r="C46" s="22"/>
      <c r="D46" s="22"/>
      <c r="E46" s="22"/>
      <c r="F46" s="22"/>
    </row>
    <row r="47" spans="2:11" x14ac:dyDescent="0.35">
      <c r="B47" s="47"/>
      <c r="C47" s="66" t="s">
        <v>70</v>
      </c>
      <c r="D47" s="67"/>
      <c r="E47" s="68"/>
      <c r="F47" s="68"/>
    </row>
    <row r="48" spans="2:11" ht="29" x14ac:dyDescent="0.35">
      <c r="B48" s="48"/>
      <c r="C48" s="31" t="s">
        <v>47</v>
      </c>
      <c r="D48" s="49" t="s">
        <v>48</v>
      </c>
      <c r="E48" s="31"/>
      <c r="F48" s="31"/>
    </row>
    <row r="49" spans="2:7" x14ac:dyDescent="0.35">
      <c r="B49" s="48" t="s">
        <v>89</v>
      </c>
      <c r="C49" s="26">
        <f>D16</f>
        <v>3.9005802185583129E-6</v>
      </c>
      <c r="D49" s="50">
        <f>E16</f>
        <v>1.8044288831937043</v>
      </c>
      <c r="E49" s="30"/>
      <c r="F49" s="30"/>
      <c r="G49" s="7"/>
    </row>
    <row r="50" spans="2:7" x14ac:dyDescent="0.35">
      <c r="B50" s="48" t="s">
        <v>93</v>
      </c>
      <c r="C50" s="26">
        <f>D28</f>
        <v>2.0735457605305339E-2</v>
      </c>
      <c r="D50" s="50">
        <f>E28</f>
        <v>5.8064454376482146</v>
      </c>
      <c r="E50" s="30"/>
      <c r="F50" s="30"/>
      <c r="G50" s="7"/>
    </row>
    <row r="51" spans="2:7" x14ac:dyDescent="0.35">
      <c r="B51" s="48" t="s">
        <v>91</v>
      </c>
      <c r="C51" s="26">
        <f>D40</f>
        <v>2.8580997152759546</v>
      </c>
      <c r="D51" s="50">
        <f>E40</f>
        <v>7.9391785499036667</v>
      </c>
      <c r="E51" s="30"/>
      <c r="F51" s="30"/>
      <c r="G51" s="7"/>
    </row>
    <row r="52" spans="2:7" ht="15" thickBot="1" x14ac:dyDescent="0.4">
      <c r="B52" s="51" t="s">
        <v>22</v>
      </c>
      <c r="C52" s="52">
        <f>SUM(C49:C51)</f>
        <v>2.8788390734614784</v>
      </c>
      <c r="D52" s="53">
        <f>SUM(D49:D51)</f>
        <v>15.550052870745585</v>
      </c>
      <c r="E52" s="30"/>
      <c r="F52" s="30"/>
    </row>
    <row r="53" spans="2:7" x14ac:dyDescent="0.35">
      <c r="B53" s="22"/>
      <c r="C53" s="22"/>
      <c r="D53" s="22"/>
      <c r="E53" s="22"/>
      <c r="F53" s="22"/>
    </row>
  </sheetData>
  <mergeCells count="3">
    <mergeCell ref="C47:D47"/>
    <mergeCell ref="E47:F47"/>
    <mergeCell ref="F42:J4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A509B-9A9E-4EF2-9D49-B85D2D5E6B36}">
  <dimension ref="B2:F59"/>
  <sheetViews>
    <sheetView topLeftCell="C24" workbookViewId="0">
      <selection activeCell="B39" sqref="B39"/>
    </sheetView>
  </sheetViews>
  <sheetFormatPr baseColWidth="10" defaultRowHeight="14.5" x14ac:dyDescent="0.35"/>
  <cols>
    <col min="2" max="2" width="37.08984375" customWidth="1"/>
    <col min="3" max="3" width="48.26953125" customWidth="1"/>
    <col min="4" max="4" width="16.453125" customWidth="1"/>
    <col min="5" max="5" width="16.7265625" customWidth="1"/>
  </cols>
  <sheetData>
    <row r="2" spans="2:5" ht="18.5" x14ac:dyDescent="0.45">
      <c r="B2" s="23" t="s">
        <v>87</v>
      </c>
      <c r="C2" s="22"/>
      <c r="D2" s="22"/>
      <c r="E2" s="22"/>
    </row>
    <row r="3" spans="2:5" x14ac:dyDescent="0.35">
      <c r="B3" s="22"/>
      <c r="C3" s="22"/>
      <c r="D3" s="22"/>
      <c r="E3" s="22"/>
    </row>
    <row r="4" spans="2:5" x14ac:dyDescent="0.35">
      <c r="B4" s="24" t="s">
        <v>45</v>
      </c>
      <c r="C4" s="24" t="s">
        <v>24</v>
      </c>
      <c r="D4" s="24" t="s">
        <v>25</v>
      </c>
      <c r="E4" s="24" t="s">
        <v>26</v>
      </c>
    </row>
    <row r="5" spans="2:5" x14ac:dyDescent="0.35">
      <c r="B5" s="22" t="s">
        <v>46</v>
      </c>
      <c r="C5" s="22" t="s">
        <v>27</v>
      </c>
      <c r="D5" s="22" t="s">
        <v>28</v>
      </c>
      <c r="E5" s="22">
        <v>319.3608453074807</v>
      </c>
    </row>
    <row r="6" spans="2:5" x14ac:dyDescent="0.35">
      <c r="B6" s="22" t="s">
        <v>46</v>
      </c>
      <c r="C6" s="22" t="s">
        <v>29</v>
      </c>
      <c r="D6" s="22" t="s">
        <v>28</v>
      </c>
      <c r="E6" s="22">
        <v>104.6313662175757</v>
      </c>
    </row>
    <row r="7" spans="2:5" x14ac:dyDescent="0.35">
      <c r="B7" s="22" t="s">
        <v>46</v>
      </c>
      <c r="C7" s="22" t="s">
        <v>30</v>
      </c>
      <c r="D7" s="22" t="s">
        <v>28</v>
      </c>
      <c r="E7" s="22">
        <v>3.9949807086715308</v>
      </c>
    </row>
    <row r="8" spans="2:5" x14ac:dyDescent="0.35">
      <c r="B8" s="22" t="s">
        <v>46</v>
      </c>
      <c r="C8" s="22" t="s">
        <v>31</v>
      </c>
      <c r="D8" s="22" t="s">
        <v>28</v>
      </c>
      <c r="E8" s="22">
        <v>35.121111080177698</v>
      </c>
    </row>
    <row r="9" spans="2:5" x14ac:dyDescent="0.35">
      <c r="B9" s="22" t="s">
        <v>46</v>
      </c>
      <c r="C9" s="22" t="s">
        <v>32</v>
      </c>
      <c r="D9" s="22" t="s">
        <v>28</v>
      </c>
      <c r="E9" s="22">
        <v>21.197865460066016</v>
      </c>
    </row>
    <row r="10" spans="2:5" x14ac:dyDescent="0.35">
      <c r="B10" s="22" t="s">
        <v>46</v>
      </c>
      <c r="C10" s="22" t="s">
        <v>33</v>
      </c>
      <c r="D10" s="22" t="s">
        <v>28</v>
      </c>
      <c r="E10" s="22">
        <v>9.5762293831909207E-2</v>
      </c>
    </row>
    <row r="11" spans="2:5" x14ac:dyDescent="0.35">
      <c r="B11" s="22" t="s">
        <v>46</v>
      </c>
      <c r="C11" s="22" t="s">
        <v>34</v>
      </c>
      <c r="D11" s="22" t="s">
        <v>28</v>
      </c>
      <c r="E11" s="22">
        <v>8.9003835484020253E-8</v>
      </c>
    </row>
    <row r="12" spans="2:5" x14ac:dyDescent="0.35">
      <c r="B12" s="22" t="s">
        <v>46</v>
      </c>
      <c r="C12" s="22" t="s">
        <v>35</v>
      </c>
      <c r="D12" s="22" t="s">
        <v>28</v>
      </c>
      <c r="E12" s="22">
        <v>8.1391354001110976</v>
      </c>
    </row>
    <row r="13" spans="2:5" x14ac:dyDescent="0.35">
      <c r="B13" s="22" t="s">
        <v>46</v>
      </c>
      <c r="C13" s="22" t="s">
        <v>36</v>
      </c>
      <c r="D13" s="22" t="s">
        <v>28</v>
      </c>
      <c r="E13" s="22">
        <v>18.421410537003648</v>
      </c>
    </row>
    <row r="14" spans="2:5" x14ac:dyDescent="0.35">
      <c r="B14" s="22" t="s">
        <v>46</v>
      </c>
      <c r="C14" s="22" t="s">
        <v>37</v>
      </c>
      <c r="D14" s="22" t="s">
        <v>28</v>
      </c>
      <c r="E14" s="22">
        <v>76.636711325675762</v>
      </c>
    </row>
    <row r="15" spans="2:5" x14ac:dyDescent="0.35">
      <c r="B15" s="22" t="s">
        <v>46</v>
      </c>
      <c r="C15" s="22" t="s">
        <v>38</v>
      </c>
      <c r="D15" s="22" t="s">
        <v>28</v>
      </c>
      <c r="E15" s="22">
        <v>8.3252010845390441</v>
      </c>
    </row>
    <row r="16" spans="2:5" x14ac:dyDescent="0.35">
      <c r="B16" s="22" t="s">
        <v>46</v>
      </c>
      <c r="C16" s="22" t="s">
        <v>39</v>
      </c>
      <c r="D16" s="22" t="s">
        <v>28</v>
      </c>
      <c r="E16" s="22">
        <v>8.4700523731165305</v>
      </c>
    </row>
    <row r="17" spans="2:5" x14ac:dyDescent="0.35">
      <c r="B17" s="22" t="s">
        <v>46</v>
      </c>
      <c r="C17" s="22" t="s">
        <v>40</v>
      </c>
      <c r="D17" s="22" t="s">
        <v>28</v>
      </c>
      <c r="E17" s="22">
        <v>27.997866377087551</v>
      </c>
    </row>
    <row r="18" spans="2:5" x14ac:dyDescent="0.35">
      <c r="B18" s="22" t="s">
        <v>46</v>
      </c>
      <c r="C18" s="22" t="s">
        <v>41</v>
      </c>
      <c r="D18" s="22" t="s">
        <v>28</v>
      </c>
      <c r="E18" s="22">
        <v>1.4110264574929642E-3</v>
      </c>
    </row>
    <row r="19" spans="2:5" x14ac:dyDescent="0.35">
      <c r="B19" s="34" t="s">
        <v>46</v>
      </c>
      <c r="C19" s="34" t="s">
        <v>42</v>
      </c>
      <c r="D19" s="34" t="s">
        <v>28</v>
      </c>
      <c r="E19" s="34">
        <v>632.4053473283069</v>
      </c>
    </row>
    <row r="20" spans="2:5" x14ac:dyDescent="0.35">
      <c r="B20" s="22" t="s">
        <v>46</v>
      </c>
      <c r="C20" s="22" t="s">
        <v>43</v>
      </c>
      <c r="D20" s="22" t="s">
        <v>28</v>
      </c>
      <c r="E20" s="22">
        <v>1.5541675665791677E-3</v>
      </c>
    </row>
    <row r="21" spans="2:5" x14ac:dyDescent="0.35">
      <c r="B21" s="22" t="s">
        <v>46</v>
      </c>
      <c r="C21" s="22" t="s">
        <v>44</v>
      </c>
      <c r="D21" s="22" t="s">
        <v>28</v>
      </c>
      <c r="E21" s="22">
        <v>1.0073879941882602E-2</v>
      </c>
    </row>
    <row r="22" spans="2:5" x14ac:dyDescent="0.35">
      <c r="B22" s="22" t="s">
        <v>65</v>
      </c>
      <c r="C22" s="22" t="s">
        <v>27</v>
      </c>
      <c r="D22" s="22" t="s">
        <v>28</v>
      </c>
      <c r="E22" s="22">
        <v>390.17873268429537</v>
      </c>
    </row>
    <row r="23" spans="2:5" x14ac:dyDescent="0.35">
      <c r="B23" s="22" t="s">
        <v>65</v>
      </c>
      <c r="C23" s="22" t="s">
        <v>29</v>
      </c>
      <c r="D23" s="22" t="s">
        <v>28</v>
      </c>
      <c r="E23" s="22">
        <v>136.07970785235716</v>
      </c>
    </row>
    <row r="24" spans="2:5" x14ac:dyDescent="0.35">
      <c r="B24" s="22" t="s">
        <v>65</v>
      </c>
      <c r="C24" s="22" t="s">
        <v>30</v>
      </c>
      <c r="D24" s="22" t="s">
        <v>28</v>
      </c>
      <c r="E24" s="22">
        <v>5.2492183013176517</v>
      </c>
    </row>
    <row r="25" spans="2:5" x14ac:dyDescent="0.35">
      <c r="B25" s="22" t="s">
        <v>65</v>
      </c>
      <c r="C25" s="22" t="s">
        <v>31</v>
      </c>
      <c r="D25" s="22" t="s">
        <v>28</v>
      </c>
      <c r="E25" s="22">
        <v>42.62848104215476</v>
      </c>
    </row>
    <row r="26" spans="2:5" x14ac:dyDescent="0.35">
      <c r="B26" s="22" t="s">
        <v>65</v>
      </c>
      <c r="C26" s="22" t="s">
        <v>32</v>
      </c>
      <c r="D26" s="22" t="s">
        <v>28</v>
      </c>
      <c r="E26" s="22">
        <v>17.992014009116023</v>
      </c>
    </row>
    <row r="27" spans="2:5" x14ac:dyDescent="0.35">
      <c r="B27" s="22" t="s">
        <v>65</v>
      </c>
      <c r="C27" s="22" t="s">
        <v>33</v>
      </c>
      <c r="D27" s="22" t="s">
        <v>28</v>
      </c>
      <c r="E27" s="22">
        <v>0.17405101286260882</v>
      </c>
    </row>
    <row r="28" spans="2:5" x14ac:dyDescent="0.35">
      <c r="B28" s="22" t="s">
        <v>65</v>
      </c>
      <c r="C28" s="22" t="s">
        <v>34</v>
      </c>
      <c r="D28" s="22" t="s">
        <v>28</v>
      </c>
      <c r="E28" s="22">
        <v>1.2924829867096234E-7</v>
      </c>
    </row>
    <row r="29" spans="2:5" x14ac:dyDescent="0.35">
      <c r="B29" s="22" t="s">
        <v>65</v>
      </c>
      <c r="C29" s="22" t="s">
        <v>35</v>
      </c>
      <c r="D29" s="22" t="s">
        <v>28</v>
      </c>
      <c r="E29" s="22">
        <v>39.20217044061522</v>
      </c>
    </row>
    <row r="30" spans="2:5" x14ac:dyDescent="0.35">
      <c r="B30" s="22" t="s">
        <v>65</v>
      </c>
      <c r="C30" s="22" t="s">
        <v>36</v>
      </c>
      <c r="D30" s="22" t="s">
        <v>28</v>
      </c>
      <c r="E30" s="22">
        <v>33.739082033073338</v>
      </c>
    </row>
    <row r="31" spans="2:5" x14ac:dyDescent="0.35">
      <c r="B31" s="22" t="s">
        <v>65</v>
      </c>
      <c r="C31" s="22" t="s">
        <v>37</v>
      </c>
      <c r="D31" s="22" t="s">
        <v>28</v>
      </c>
      <c r="E31" s="22">
        <v>89.394817058949329</v>
      </c>
    </row>
    <row r="32" spans="2:5" x14ac:dyDescent="0.35">
      <c r="B32" s="22" t="s">
        <v>65</v>
      </c>
      <c r="C32" s="22" t="s">
        <v>38</v>
      </c>
      <c r="D32" s="22" t="s">
        <v>28</v>
      </c>
      <c r="E32" s="22">
        <v>9.7633286531673065</v>
      </c>
    </row>
    <row r="33" spans="2:6" x14ac:dyDescent="0.35">
      <c r="B33" s="22" t="s">
        <v>65</v>
      </c>
      <c r="C33" s="22" t="s">
        <v>39</v>
      </c>
      <c r="D33" s="22" t="s">
        <v>28</v>
      </c>
      <c r="E33" s="22">
        <v>34.264552323586244</v>
      </c>
    </row>
    <row r="34" spans="2:6" x14ac:dyDescent="0.35">
      <c r="B34" s="22" t="s">
        <v>65</v>
      </c>
      <c r="C34" s="22" t="s">
        <v>40</v>
      </c>
      <c r="D34" s="22" t="s">
        <v>28</v>
      </c>
      <c r="E34" s="22">
        <v>36.781247788456561</v>
      </c>
    </row>
    <row r="35" spans="2:6" x14ac:dyDescent="0.35">
      <c r="B35" s="22" t="s">
        <v>65</v>
      </c>
      <c r="C35" s="22" t="s">
        <v>41</v>
      </c>
      <c r="D35" s="22" t="s">
        <v>28</v>
      </c>
      <c r="E35" s="22">
        <v>2.260451730625349E-3</v>
      </c>
    </row>
    <row r="36" spans="2:6" x14ac:dyDescent="0.35">
      <c r="B36" s="34" t="s">
        <v>65</v>
      </c>
      <c r="C36" s="34" t="s">
        <v>42</v>
      </c>
      <c r="D36" s="34" t="s">
        <v>28</v>
      </c>
      <c r="E36" s="34">
        <v>835.49795964767043</v>
      </c>
    </row>
    <row r="37" spans="2:6" x14ac:dyDescent="0.35">
      <c r="B37" s="22" t="s">
        <v>65</v>
      </c>
      <c r="C37" s="22" t="s">
        <v>43</v>
      </c>
      <c r="D37" s="22" t="s">
        <v>28</v>
      </c>
      <c r="E37" s="22">
        <v>4.4030588530773462E-3</v>
      </c>
    </row>
    <row r="38" spans="2:6" x14ac:dyDescent="0.35">
      <c r="B38" s="22" t="s">
        <v>65</v>
      </c>
      <c r="C38" s="22" t="s">
        <v>44</v>
      </c>
      <c r="D38" s="22" t="s">
        <v>28</v>
      </c>
      <c r="E38" s="22">
        <v>4.3892807888018005E-2</v>
      </c>
    </row>
    <row r="39" spans="2:6" x14ac:dyDescent="0.35">
      <c r="B39" s="22" t="s">
        <v>66</v>
      </c>
      <c r="C39" s="22" t="s">
        <v>27</v>
      </c>
      <c r="D39" s="22" t="s">
        <v>28</v>
      </c>
      <c r="E39" s="22">
        <v>278.41400380247796</v>
      </c>
      <c r="F39" s="16"/>
    </row>
    <row r="40" spans="2:6" x14ac:dyDescent="0.35">
      <c r="B40" s="22" t="s">
        <v>66</v>
      </c>
      <c r="C40" s="22" t="s">
        <v>29</v>
      </c>
      <c r="D40" s="22" t="s">
        <v>28</v>
      </c>
      <c r="E40" s="22">
        <v>94.751956846861759</v>
      </c>
      <c r="F40" s="16"/>
    </row>
    <row r="41" spans="2:6" x14ac:dyDescent="0.35">
      <c r="B41" s="22" t="s">
        <v>66</v>
      </c>
      <c r="C41" s="22" t="s">
        <v>30</v>
      </c>
      <c r="D41" s="22" t="s">
        <v>28</v>
      </c>
      <c r="E41" s="22">
        <v>4.2139868911637333</v>
      </c>
    </row>
    <row r="42" spans="2:6" x14ac:dyDescent="0.35">
      <c r="B42" s="22" t="s">
        <v>66</v>
      </c>
      <c r="C42" s="22" t="s">
        <v>31</v>
      </c>
      <c r="D42" s="22" t="s">
        <v>28</v>
      </c>
      <c r="E42" s="22">
        <v>29.275470258877505</v>
      </c>
    </row>
    <row r="43" spans="2:6" x14ac:dyDescent="0.35">
      <c r="B43" s="22" t="s">
        <v>66</v>
      </c>
      <c r="C43" s="22" t="s">
        <v>32</v>
      </c>
      <c r="D43" s="22" t="s">
        <v>28</v>
      </c>
      <c r="E43" s="22">
        <v>11.16370780732468</v>
      </c>
    </row>
    <row r="44" spans="2:6" x14ac:dyDescent="0.35">
      <c r="B44" s="22" t="s">
        <v>66</v>
      </c>
      <c r="C44" s="22" t="s">
        <v>33</v>
      </c>
      <c r="D44" s="22" t="s">
        <v>28</v>
      </c>
      <c r="E44" s="22">
        <v>0.23921488365804311</v>
      </c>
    </row>
    <row r="45" spans="2:6" x14ac:dyDescent="0.35">
      <c r="B45" s="22" t="s">
        <v>66</v>
      </c>
      <c r="C45" s="22" t="s">
        <v>34</v>
      </c>
      <c r="D45" s="22" t="s">
        <v>28</v>
      </c>
      <c r="E45" s="22">
        <v>9.6056793066485589E-8</v>
      </c>
    </row>
    <row r="46" spans="2:6" x14ac:dyDescent="0.35">
      <c r="B46" s="22" t="s">
        <v>66</v>
      </c>
      <c r="C46" s="22" t="s">
        <v>35</v>
      </c>
      <c r="D46" s="22" t="s">
        <v>28</v>
      </c>
      <c r="E46" s="22">
        <v>75.692641451434724</v>
      </c>
    </row>
    <row r="47" spans="2:6" x14ac:dyDescent="0.35">
      <c r="B47" s="22" t="s">
        <v>66</v>
      </c>
      <c r="C47" s="22" t="s">
        <v>36</v>
      </c>
      <c r="D47" s="22" t="s">
        <v>28</v>
      </c>
      <c r="E47" s="22">
        <v>54.229900451406813</v>
      </c>
    </row>
    <row r="48" spans="2:6" x14ac:dyDescent="0.35">
      <c r="B48" s="22" t="s">
        <v>66</v>
      </c>
      <c r="C48" s="22" t="s">
        <v>37</v>
      </c>
      <c r="D48" s="22" t="s">
        <v>28</v>
      </c>
      <c r="E48" s="22">
        <v>64.512159568219715</v>
      </c>
    </row>
    <row r="49" spans="2:5" x14ac:dyDescent="0.35">
      <c r="B49" s="22" t="s">
        <v>66</v>
      </c>
      <c r="C49" s="22" t="s">
        <v>38</v>
      </c>
      <c r="D49" s="22" t="s">
        <v>28</v>
      </c>
      <c r="E49" s="22">
        <v>7.1276760198710276</v>
      </c>
    </row>
    <row r="50" spans="2:5" x14ac:dyDescent="0.35">
      <c r="B50" s="22" t="s">
        <v>66</v>
      </c>
      <c r="C50" s="22" t="s">
        <v>39</v>
      </c>
      <c r="D50" s="22" t="s">
        <v>28</v>
      </c>
      <c r="E50" s="22">
        <v>15.45361724110254</v>
      </c>
    </row>
    <row r="51" spans="2:5" x14ac:dyDescent="0.35">
      <c r="B51" s="22" t="s">
        <v>66</v>
      </c>
      <c r="C51" s="22" t="s">
        <v>40</v>
      </c>
      <c r="D51" s="22" t="s">
        <v>28</v>
      </c>
      <c r="E51" s="22">
        <v>31.021672873434994</v>
      </c>
    </row>
    <row r="52" spans="2:5" x14ac:dyDescent="0.35">
      <c r="B52" s="22" t="s">
        <v>66</v>
      </c>
      <c r="C52" s="22" t="s">
        <v>41</v>
      </c>
      <c r="D52" s="22" t="s">
        <v>28</v>
      </c>
      <c r="E52" s="22">
        <v>1.3387386779893798E-3</v>
      </c>
    </row>
    <row r="53" spans="2:5" x14ac:dyDescent="0.35">
      <c r="B53" s="34" t="s">
        <v>66</v>
      </c>
      <c r="C53" s="34" t="s">
        <v>42</v>
      </c>
      <c r="D53" s="34" t="s">
        <v>28</v>
      </c>
      <c r="E53" s="34">
        <v>666.18441745039365</v>
      </c>
    </row>
    <row r="54" spans="2:5" x14ac:dyDescent="0.35">
      <c r="B54" s="22" t="s">
        <v>66</v>
      </c>
      <c r="C54" s="22" t="s">
        <v>43</v>
      </c>
      <c r="D54" s="22" t="s">
        <v>28</v>
      </c>
      <c r="E54" s="22">
        <v>4.0411962115596833E-3</v>
      </c>
    </row>
    <row r="55" spans="2:5" x14ac:dyDescent="0.35">
      <c r="B55" s="22" t="s">
        <v>66</v>
      </c>
      <c r="C55" s="22" t="s">
        <v>44</v>
      </c>
      <c r="D55" s="22" t="s">
        <v>28</v>
      </c>
      <c r="E55" s="22">
        <v>8.3029323603740504E-2</v>
      </c>
    </row>
    <row r="56" spans="2:5" x14ac:dyDescent="0.35">
      <c r="B56" s="22"/>
      <c r="C56" s="22"/>
      <c r="D56" s="22"/>
      <c r="E56" s="22"/>
    </row>
    <row r="59" spans="2:5" x14ac:dyDescent="0.35">
      <c r="B59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57E77-CE79-4804-B045-BE58C4663B42}">
  <dimension ref="B2:R47"/>
  <sheetViews>
    <sheetView tabSelected="1" topLeftCell="A26" zoomScale="40" zoomScaleNormal="40" workbookViewId="0">
      <selection activeCell="J38" sqref="J38"/>
    </sheetView>
  </sheetViews>
  <sheetFormatPr baseColWidth="10" defaultRowHeight="14.5" x14ac:dyDescent="0.35"/>
  <cols>
    <col min="2" max="2" width="47" customWidth="1"/>
    <col min="3" max="3" width="30.26953125" customWidth="1"/>
    <col min="4" max="4" width="24.26953125" customWidth="1"/>
    <col min="5" max="5" width="29.453125" customWidth="1"/>
    <col min="6" max="6" width="16" customWidth="1"/>
    <col min="8" max="8" width="3.6328125" customWidth="1"/>
    <col min="9" max="9" width="40.08984375" customWidth="1"/>
    <col min="10" max="10" width="19.453125" customWidth="1"/>
    <col min="11" max="11" width="17.7265625" customWidth="1"/>
    <col min="14" max="14" width="3.26953125" customWidth="1"/>
    <col min="15" max="15" width="42.90625" customWidth="1"/>
  </cols>
  <sheetData>
    <row r="2" spans="2:18" ht="18.5" x14ac:dyDescent="0.45">
      <c r="B2" s="23" t="s">
        <v>86</v>
      </c>
      <c r="C2" s="22"/>
      <c r="D2" s="22"/>
      <c r="E2" s="22"/>
      <c r="F2" s="22"/>
    </row>
    <row r="3" spans="2:18" x14ac:dyDescent="0.35">
      <c r="B3" s="22"/>
      <c r="C3" s="22"/>
      <c r="D3" s="22"/>
      <c r="E3" s="22"/>
      <c r="F3" s="22"/>
      <c r="I3" s="1" t="s">
        <v>176</v>
      </c>
    </row>
    <row r="4" spans="2:18" ht="101.5" x14ac:dyDescent="0.35">
      <c r="B4" s="24" t="s">
        <v>24</v>
      </c>
      <c r="C4" s="31" t="s">
        <v>73</v>
      </c>
      <c r="D4" s="31" t="s">
        <v>74</v>
      </c>
      <c r="E4" s="31" t="s">
        <v>75</v>
      </c>
      <c r="F4" s="32" t="s">
        <v>25</v>
      </c>
      <c r="I4" s="31" t="s">
        <v>73</v>
      </c>
      <c r="J4" s="31" t="s">
        <v>74</v>
      </c>
      <c r="K4" s="31" t="s">
        <v>75</v>
      </c>
      <c r="L4" s="15"/>
      <c r="O4" s="13"/>
      <c r="P4" s="15"/>
      <c r="Q4" s="15"/>
      <c r="R4" s="15"/>
    </row>
    <row r="5" spans="2:18" x14ac:dyDescent="0.35">
      <c r="B5" s="22" t="s">
        <v>49</v>
      </c>
      <c r="C5" s="30">
        <v>319.3608453074807</v>
      </c>
      <c r="D5" s="30">
        <v>390.17873268429537</v>
      </c>
      <c r="E5" s="30">
        <v>278.41400380247796</v>
      </c>
      <c r="F5" s="22" t="s">
        <v>28</v>
      </c>
      <c r="I5" s="18">
        <f>(C24-C26)/C24</f>
        <v>2.3998646922255184E-2</v>
      </c>
      <c r="J5" s="18">
        <f>(D24-D26)/D24</f>
        <v>3.4338248361033543E-3</v>
      </c>
      <c r="K5" s="18">
        <f>(E24-E26)/E24</f>
        <v>4.3027905738219976E-3</v>
      </c>
      <c r="L5" s="18"/>
      <c r="P5" s="18"/>
      <c r="Q5" s="18"/>
      <c r="R5" s="18"/>
    </row>
    <row r="6" spans="2:18" x14ac:dyDescent="0.35">
      <c r="B6" s="22" t="s">
        <v>50</v>
      </c>
      <c r="C6" s="30">
        <v>104.6313662175757</v>
      </c>
      <c r="D6" s="30">
        <v>136.07970785235716</v>
      </c>
      <c r="E6" s="30">
        <v>94.751956846861759</v>
      </c>
      <c r="F6" s="22" t="s">
        <v>28</v>
      </c>
      <c r="J6" s="18"/>
      <c r="K6" s="18"/>
      <c r="L6" s="18"/>
      <c r="P6" s="18"/>
      <c r="Q6" s="18"/>
      <c r="R6" s="18"/>
    </row>
    <row r="7" spans="2:18" x14ac:dyDescent="0.35">
      <c r="B7" s="22" t="s">
        <v>51</v>
      </c>
      <c r="C7" s="30">
        <v>3.9949807086715308</v>
      </c>
      <c r="D7" s="30">
        <v>5.2492183013176517</v>
      </c>
      <c r="E7" s="30">
        <v>4.2139868911637333</v>
      </c>
      <c r="F7" s="22" t="s">
        <v>28</v>
      </c>
      <c r="J7" s="18"/>
      <c r="K7" s="18"/>
      <c r="L7" s="18"/>
      <c r="P7" s="18"/>
      <c r="Q7" s="18"/>
      <c r="R7" s="18"/>
    </row>
    <row r="8" spans="2:18" x14ac:dyDescent="0.35">
      <c r="B8" s="22" t="s">
        <v>52</v>
      </c>
      <c r="C8" s="30">
        <v>35.121111080177698</v>
      </c>
      <c r="D8" s="30">
        <v>42.62848104215476</v>
      </c>
      <c r="E8" s="30">
        <v>29.275470258877505</v>
      </c>
      <c r="F8" s="22" t="s">
        <v>28</v>
      </c>
      <c r="J8" s="18"/>
      <c r="K8" s="18"/>
      <c r="L8" s="18"/>
      <c r="P8" s="18"/>
      <c r="Q8" s="18"/>
      <c r="R8" s="18"/>
    </row>
    <row r="9" spans="2:18" x14ac:dyDescent="0.35">
      <c r="B9" s="22" t="s">
        <v>53</v>
      </c>
      <c r="C9" s="30">
        <v>21.197865460066016</v>
      </c>
      <c r="D9" s="30">
        <v>17.992014009116023</v>
      </c>
      <c r="E9" s="30">
        <v>11.16370780732468</v>
      </c>
      <c r="F9" s="22" t="s">
        <v>28</v>
      </c>
      <c r="J9" s="18"/>
      <c r="K9" s="18"/>
      <c r="L9" s="18"/>
      <c r="P9" s="18"/>
      <c r="Q9" s="18"/>
      <c r="R9" s="18"/>
    </row>
    <row r="10" spans="2:18" x14ac:dyDescent="0.35">
      <c r="B10" s="22" t="s">
        <v>54</v>
      </c>
      <c r="C10" s="30">
        <v>9.5762293831909207E-2</v>
      </c>
      <c r="D10" s="30">
        <v>0.17405101286260882</v>
      </c>
      <c r="E10" s="30">
        <v>0.23921488365804311</v>
      </c>
      <c r="F10" s="22" t="s">
        <v>28</v>
      </c>
      <c r="J10" s="18"/>
      <c r="K10" s="18"/>
      <c r="L10" s="18"/>
      <c r="P10" s="18"/>
      <c r="Q10" s="18"/>
      <c r="R10" s="18"/>
    </row>
    <row r="11" spans="2:18" x14ac:dyDescent="0.35">
      <c r="B11" s="22" t="s">
        <v>55</v>
      </c>
      <c r="C11" s="30">
        <v>8.9003835484020253E-8</v>
      </c>
      <c r="D11" s="30">
        <v>1.2924829867096234E-7</v>
      </c>
      <c r="E11" s="30">
        <v>9.6056793066485589E-8</v>
      </c>
      <c r="F11" s="22" t="s">
        <v>28</v>
      </c>
      <c r="J11" s="18"/>
      <c r="K11" s="18"/>
      <c r="L11" s="18"/>
      <c r="P11" s="18"/>
      <c r="Q11" s="18"/>
      <c r="R11" s="18"/>
    </row>
    <row r="12" spans="2:18" x14ac:dyDescent="0.35">
      <c r="B12" s="22" t="s">
        <v>56</v>
      </c>
      <c r="C12" s="30">
        <v>8.1391354001110976</v>
      </c>
      <c r="D12" s="30">
        <v>39.20217044061522</v>
      </c>
      <c r="E12" s="30">
        <v>75.692641451434724</v>
      </c>
      <c r="F12" s="22" t="s">
        <v>28</v>
      </c>
      <c r="J12" s="18"/>
      <c r="K12" s="18"/>
      <c r="L12" s="18"/>
      <c r="P12" s="18"/>
      <c r="Q12" s="18"/>
      <c r="R12" s="18"/>
    </row>
    <row r="13" spans="2:18" x14ac:dyDescent="0.35">
      <c r="B13" s="22" t="s">
        <v>57</v>
      </c>
      <c r="C13" s="30">
        <v>18.421410537003648</v>
      </c>
      <c r="D13" s="30">
        <v>33.739082033073338</v>
      </c>
      <c r="E13" s="30">
        <v>54.229900451406813</v>
      </c>
      <c r="F13" s="22" t="s">
        <v>28</v>
      </c>
      <c r="J13" s="18"/>
      <c r="K13" s="18"/>
      <c r="L13" s="18"/>
      <c r="P13" s="18"/>
      <c r="Q13" s="18"/>
      <c r="R13" s="18"/>
    </row>
    <row r="14" spans="2:18" x14ac:dyDescent="0.35">
      <c r="B14" s="22" t="s">
        <v>58</v>
      </c>
      <c r="C14" s="30">
        <v>76.636711325675762</v>
      </c>
      <c r="D14" s="30">
        <v>89.394817058949329</v>
      </c>
      <c r="E14" s="30">
        <v>64.512159568219715</v>
      </c>
      <c r="F14" s="22" t="s">
        <v>28</v>
      </c>
      <c r="J14" s="18"/>
      <c r="K14" s="18"/>
      <c r="L14" s="18"/>
      <c r="P14" s="18"/>
      <c r="Q14" s="18"/>
      <c r="R14" s="18"/>
    </row>
    <row r="15" spans="2:18" x14ac:dyDescent="0.35">
      <c r="B15" s="22" t="s">
        <v>59</v>
      </c>
      <c r="C15" s="30">
        <v>8.3252010845390441</v>
      </c>
      <c r="D15" s="30">
        <v>9.7633286531673065</v>
      </c>
      <c r="E15" s="30">
        <v>7.1276760198710276</v>
      </c>
      <c r="F15" s="22" t="s">
        <v>28</v>
      </c>
      <c r="J15" s="18"/>
      <c r="K15" s="18"/>
      <c r="L15" s="18"/>
      <c r="P15" s="18"/>
      <c r="Q15" s="18"/>
      <c r="R15" s="18"/>
    </row>
    <row r="16" spans="2:18" x14ac:dyDescent="0.35">
      <c r="B16" s="22" t="s">
        <v>60</v>
      </c>
      <c r="C16" s="30">
        <v>8.4700523731165305</v>
      </c>
      <c r="D16" s="30">
        <v>34.264552323586244</v>
      </c>
      <c r="E16" s="30">
        <v>15.45361724110254</v>
      </c>
      <c r="F16" s="22" t="s">
        <v>28</v>
      </c>
      <c r="J16" s="18"/>
      <c r="K16" s="18"/>
      <c r="L16" s="18"/>
      <c r="P16" s="18"/>
      <c r="Q16" s="18"/>
      <c r="R16" s="18"/>
    </row>
    <row r="17" spans="2:18" x14ac:dyDescent="0.35">
      <c r="B17" s="22" t="s">
        <v>61</v>
      </c>
      <c r="C17" s="30">
        <v>27.997866377087551</v>
      </c>
      <c r="D17" s="30">
        <v>36.781247788456561</v>
      </c>
      <c r="E17" s="30">
        <v>31.021672873434994</v>
      </c>
      <c r="F17" s="22" t="s">
        <v>28</v>
      </c>
      <c r="J17" s="18"/>
      <c r="K17" s="18"/>
      <c r="L17" s="18"/>
      <c r="P17" s="18"/>
      <c r="Q17" s="18"/>
      <c r="R17" s="18"/>
    </row>
    <row r="18" spans="2:18" x14ac:dyDescent="0.35">
      <c r="B18" s="22" t="s">
        <v>62</v>
      </c>
      <c r="C18" s="30">
        <v>1.4110264574929642E-3</v>
      </c>
      <c r="D18" s="30">
        <v>2.260451730625349E-3</v>
      </c>
      <c r="E18" s="30">
        <v>1.3387386779893798E-3</v>
      </c>
      <c r="F18" s="22" t="s">
        <v>28</v>
      </c>
      <c r="J18" s="18"/>
      <c r="K18" s="18"/>
      <c r="L18" s="18"/>
      <c r="P18" s="18"/>
      <c r="Q18" s="18"/>
      <c r="R18" s="18"/>
    </row>
    <row r="19" spans="2:18" x14ac:dyDescent="0.35">
      <c r="B19" s="22" t="s">
        <v>63</v>
      </c>
      <c r="C19" s="30">
        <v>1.5541675665791677E-3</v>
      </c>
      <c r="D19" s="30">
        <v>4.4030588530773462E-3</v>
      </c>
      <c r="E19" s="30">
        <v>4.0411962115596833E-3</v>
      </c>
      <c r="F19" s="22" t="s">
        <v>28</v>
      </c>
      <c r="J19" s="18"/>
      <c r="K19" s="18"/>
      <c r="L19" s="18"/>
      <c r="P19" s="18"/>
      <c r="Q19" s="18"/>
      <c r="R19" s="18"/>
    </row>
    <row r="20" spans="2:18" x14ac:dyDescent="0.35">
      <c r="B20" s="22" t="s">
        <v>64</v>
      </c>
      <c r="C20" s="30">
        <v>1.0073879941882602E-2</v>
      </c>
      <c r="D20" s="30">
        <v>4.3892807888018005E-2</v>
      </c>
      <c r="E20" s="30">
        <v>8.3029323603740504E-2</v>
      </c>
      <c r="F20" s="22" t="s">
        <v>28</v>
      </c>
      <c r="J20" s="18"/>
      <c r="K20" s="18"/>
      <c r="L20" s="18"/>
      <c r="P20" s="18"/>
      <c r="Q20" s="18"/>
      <c r="R20" s="18"/>
    </row>
    <row r="21" spans="2:18" x14ac:dyDescent="0.35">
      <c r="B21" s="22" t="s">
        <v>171</v>
      </c>
      <c r="C21" s="30">
        <f>'4.MP_impact'!D51</f>
        <v>7.9391785499036667</v>
      </c>
      <c r="D21" s="30">
        <f>'4.MP_impact'!C51</f>
        <v>2.8580997152759546</v>
      </c>
      <c r="E21" s="30">
        <f>'4.MP_impact'!C51</f>
        <v>2.8580997152759546</v>
      </c>
      <c r="F21" s="22" t="s">
        <v>28</v>
      </c>
      <c r="J21" s="18"/>
      <c r="K21" s="18"/>
      <c r="L21" s="18"/>
      <c r="P21" s="18"/>
      <c r="Q21" s="18"/>
      <c r="R21" s="18"/>
    </row>
    <row r="22" spans="2:18" x14ac:dyDescent="0.35">
      <c r="B22" s="22" t="s">
        <v>172</v>
      </c>
      <c r="C22" s="30">
        <f>'4.MP_impact'!D50</f>
        <v>5.8064454376482146</v>
      </c>
      <c r="D22" s="30">
        <f>'4.MP_impact'!C50</f>
        <v>2.0735457605305339E-2</v>
      </c>
      <c r="E22" s="30">
        <f>'4.MP_impact'!C50</f>
        <v>2.0735457605305339E-2</v>
      </c>
      <c r="F22" s="22" t="s">
        <v>28</v>
      </c>
      <c r="J22" s="18"/>
      <c r="K22" s="18"/>
      <c r="L22" s="18"/>
      <c r="P22" s="18"/>
      <c r="Q22" s="18"/>
      <c r="R22" s="18"/>
    </row>
    <row r="23" spans="2:18" x14ac:dyDescent="0.35">
      <c r="B23" s="22" t="s">
        <v>173</v>
      </c>
      <c r="C23" s="30">
        <f>'4.MP_impact'!D49</f>
        <v>1.8044288831937043</v>
      </c>
      <c r="D23" s="30">
        <f>'4.MP_impact'!C49</f>
        <v>3.9005802185583129E-6</v>
      </c>
      <c r="E23" s="30">
        <f>'4.MP_impact'!C49</f>
        <v>3.9005802185583129E-6</v>
      </c>
      <c r="F23" s="22" t="s">
        <v>28</v>
      </c>
      <c r="J23" s="18"/>
      <c r="K23" s="18"/>
      <c r="L23" s="18"/>
      <c r="P23" s="18"/>
      <c r="Q23" s="18"/>
      <c r="R23" s="18"/>
    </row>
    <row r="24" spans="2:18" x14ac:dyDescent="0.35">
      <c r="B24" s="24" t="s">
        <v>22</v>
      </c>
      <c r="C24" s="30">
        <f>SUM(C5:C23)</f>
        <v>647.95540019905252</v>
      </c>
      <c r="D24" s="30">
        <f>SUM(D5:D23)</f>
        <v>838.37679872113301</v>
      </c>
      <c r="E24" s="30">
        <f>SUM(E5:E23)</f>
        <v>669.06325652384498</v>
      </c>
      <c r="F24" s="22" t="s">
        <v>28</v>
      </c>
      <c r="G24" s="7"/>
      <c r="I24" s="1"/>
      <c r="J24" s="18"/>
      <c r="K24" s="18"/>
      <c r="L24" s="18"/>
      <c r="O24" s="1"/>
      <c r="P24" s="18"/>
      <c r="Q24" s="18"/>
      <c r="R24" s="18"/>
    </row>
    <row r="25" spans="2:18" x14ac:dyDescent="0.35">
      <c r="B25" s="22" t="s">
        <v>177</v>
      </c>
      <c r="C25" s="30">
        <f>SUM(C21:C23)</f>
        <v>15.550052870745585</v>
      </c>
      <c r="D25" s="30">
        <f t="shared" ref="D25:E25" si="0">SUM(D21:D23)</f>
        <v>2.8788390734614784</v>
      </c>
      <c r="E25" s="30">
        <f t="shared" si="0"/>
        <v>2.8788390734614784</v>
      </c>
      <c r="F25" s="22" t="s">
        <v>28</v>
      </c>
      <c r="G25" s="7"/>
      <c r="I25" s="1"/>
      <c r="J25" s="18"/>
      <c r="K25" s="18"/>
      <c r="L25" s="18"/>
      <c r="O25" s="1"/>
      <c r="P25" s="18"/>
      <c r="Q25" s="18"/>
      <c r="R25" s="18"/>
    </row>
    <row r="26" spans="2:18" x14ac:dyDescent="0.35">
      <c r="B26" s="22" t="s">
        <v>85</v>
      </c>
      <c r="C26" s="30">
        <f>C24-SUM(C21:C23)</f>
        <v>632.4053473283069</v>
      </c>
      <c r="D26" s="30">
        <f>D24-SUM(D21:D23)</f>
        <v>835.49795964767156</v>
      </c>
      <c r="E26" s="30">
        <f>E24-SUM(E21:E23)</f>
        <v>666.18441745038353</v>
      </c>
      <c r="F26" s="22" t="s">
        <v>28</v>
      </c>
    </row>
    <row r="29" spans="2:18" x14ac:dyDescent="0.35">
      <c r="G29" s="59"/>
    </row>
    <row r="33" spans="2:10" x14ac:dyDescent="0.35">
      <c r="I33" s="7"/>
      <c r="J33" s="7"/>
    </row>
    <row r="47" spans="2:10" x14ac:dyDescent="0.35">
      <c r="B47" s="17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8C1B8-71AE-46F9-A511-49A8A1155647}">
  <dimension ref="B2:K37"/>
  <sheetViews>
    <sheetView topLeftCell="A17" workbookViewId="0">
      <selection activeCell="H18" sqref="H18"/>
    </sheetView>
  </sheetViews>
  <sheetFormatPr baseColWidth="10" defaultRowHeight="14.5" x14ac:dyDescent="0.35"/>
  <cols>
    <col min="2" max="2" width="24.6328125" customWidth="1"/>
    <col min="3" max="3" width="45.36328125" customWidth="1"/>
    <col min="7" max="7" width="32.36328125" customWidth="1"/>
    <col min="8" max="8" width="22.6328125" customWidth="1"/>
    <col min="9" max="9" width="18.26953125" customWidth="1"/>
    <col min="10" max="10" width="17.81640625" customWidth="1"/>
    <col min="11" max="11" width="14.90625" customWidth="1"/>
  </cols>
  <sheetData>
    <row r="2" spans="2:11" ht="18.5" x14ac:dyDescent="0.45">
      <c r="B2" s="23" t="s">
        <v>154</v>
      </c>
    </row>
    <row r="4" spans="2:11" ht="72.5" x14ac:dyDescent="0.35">
      <c r="B4" t="s">
        <v>141</v>
      </c>
      <c r="C4" s="58" t="s">
        <v>24</v>
      </c>
      <c r="D4" s="58" t="s">
        <v>25</v>
      </c>
      <c r="E4" s="58" t="s">
        <v>26</v>
      </c>
      <c r="G4" s="24" t="s">
        <v>24</v>
      </c>
      <c r="H4" s="31" t="s">
        <v>156</v>
      </c>
      <c r="I4" s="31" t="s">
        <v>74</v>
      </c>
      <c r="J4" s="31" t="s">
        <v>75</v>
      </c>
      <c r="K4" s="32" t="s">
        <v>25</v>
      </c>
    </row>
    <row r="5" spans="2:11" x14ac:dyDescent="0.35">
      <c r="B5" s="22" t="s">
        <v>46</v>
      </c>
      <c r="C5" t="s">
        <v>142</v>
      </c>
      <c r="D5" t="s">
        <v>143</v>
      </c>
      <c r="E5">
        <v>1.4535507311366639E-3</v>
      </c>
      <c r="G5" t="s">
        <v>157</v>
      </c>
      <c r="H5">
        <v>1.4535507311366639E-3</v>
      </c>
      <c r="I5">
        <v>1.7753054365087664E-3</v>
      </c>
      <c r="J5">
        <v>1.2669870168430493E-3</v>
      </c>
      <c r="K5" s="22" t="s">
        <v>143</v>
      </c>
    </row>
    <row r="6" spans="2:11" x14ac:dyDescent="0.35">
      <c r="B6" s="22" t="s">
        <v>46</v>
      </c>
      <c r="C6" t="s">
        <v>144</v>
      </c>
      <c r="D6" t="s">
        <v>143</v>
      </c>
      <c r="E6">
        <v>4.8358221782139117E-4</v>
      </c>
      <c r="G6" t="s">
        <v>158</v>
      </c>
      <c r="H6">
        <v>4.8358221782139117E-4</v>
      </c>
      <c r="I6">
        <v>6.292167002690599E-4</v>
      </c>
      <c r="J6">
        <v>4.3807756833785848E-4</v>
      </c>
      <c r="K6" s="22" t="s">
        <v>143</v>
      </c>
    </row>
    <row r="7" spans="2:11" x14ac:dyDescent="0.35">
      <c r="B7" s="22" t="s">
        <v>46</v>
      </c>
      <c r="C7" t="s">
        <v>145</v>
      </c>
      <c r="D7" t="s">
        <v>143</v>
      </c>
      <c r="E7">
        <v>1.8280892303649927E-6</v>
      </c>
      <c r="G7" t="s">
        <v>159</v>
      </c>
      <c r="H7">
        <v>1.8280892303649927E-6</v>
      </c>
      <c r="I7">
        <v>2.0582332616974062E-6</v>
      </c>
      <c r="J7">
        <v>1.4732561098660282E-6</v>
      </c>
      <c r="K7" s="22" t="s">
        <v>143</v>
      </c>
    </row>
    <row r="8" spans="2:11" x14ac:dyDescent="0.35">
      <c r="B8" s="22" t="s">
        <v>46</v>
      </c>
      <c r="C8" t="s">
        <v>146</v>
      </c>
      <c r="D8" t="s">
        <v>143</v>
      </c>
      <c r="E8">
        <v>5.7933509475488486E-5</v>
      </c>
      <c r="G8" t="s">
        <v>160</v>
      </c>
      <c r="H8">
        <v>5.7933509475488486E-5</v>
      </c>
      <c r="I8">
        <v>7.8430865828173866E-5</v>
      </c>
      <c r="J8">
        <v>5.5427941407542561E-5</v>
      </c>
      <c r="K8" s="22" t="s">
        <v>143</v>
      </c>
    </row>
    <row r="9" spans="2:11" x14ac:dyDescent="0.35">
      <c r="B9" s="22" t="s">
        <v>46</v>
      </c>
      <c r="C9" t="s">
        <v>147</v>
      </c>
      <c r="D9" t="s">
        <v>143</v>
      </c>
      <c r="E9">
        <v>5.7524466955262767E-5</v>
      </c>
      <c r="G9" t="s">
        <v>161</v>
      </c>
      <c r="H9">
        <v>5.7524466955262767E-5</v>
      </c>
      <c r="I9">
        <v>6.3625735419794996E-5</v>
      </c>
      <c r="J9">
        <v>4.777474081922051E-5</v>
      </c>
      <c r="K9" s="22" t="s">
        <v>143</v>
      </c>
    </row>
    <row r="10" spans="2:11" x14ac:dyDescent="0.35">
      <c r="B10" s="22" t="s">
        <v>46</v>
      </c>
      <c r="C10" t="s">
        <v>148</v>
      </c>
      <c r="D10" t="s">
        <v>143</v>
      </c>
      <c r="E10">
        <v>2.8028034122967086E-5</v>
      </c>
      <c r="G10" t="s">
        <v>162</v>
      </c>
      <c r="H10">
        <v>2.8028034122967086E-5</v>
      </c>
      <c r="I10">
        <v>2.8085133780937859E-5</v>
      </c>
      <c r="J10">
        <v>2.3115314961854681E-5</v>
      </c>
      <c r="K10" s="22" t="s">
        <v>143</v>
      </c>
    </row>
    <row r="11" spans="2:11" x14ac:dyDescent="0.35">
      <c r="B11" s="22" t="s">
        <v>46</v>
      </c>
      <c r="C11" t="s">
        <v>149</v>
      </c>
      <c r="D11" t="s">
        <v>143</v>
      </c>
      <c r="E11">
        <v>1.1781914566501814E-6</v>
      </c>
      <c r="G11" t="s">
        <v>163</v>
      </c>
      <c r="H11">
        <v>1.1781914566501814E-6</v>
      </c>
      <c r="I11">
        <v>1.9913108924396745E-6</v>
      </c>
      <c r="J11">
        <v>1.3709624964864724E-6</v>
      </c>
      <c r="K11" s="22" t="s">
        <v>143</v>
      </c>
    </row>
    <row r="12" spans="2:11" x14ac:dyDescent="0.35">
      <c r="B12" s="22" t="s">
        <v>46</v>
      </c>
      <c r="C12" t="s">
        <v>150</v>
      </c>
      <c r="D12" t="s">
        <v>143</v>
      </c>
      <c r="E12">
        <v>8.4676055729683174E-8</v>
      </c>
      <c r="G12" t="s">
        <v>164</v>
      </c>
      <c r="H12">
        <v>8.4676055729683174E-8</v>
      </c>
      <c r="I12">
        <v>1.4150556840962746E-6</v>
      </c>
      <c r="J12">
        <v>6.4623269242065113E-7</v>
      </c>
      <c r="K12" s="22" t="s">
        <v>143</v>
      </c>
    </row>
    <row r="13" spans="2:11" x14ac:dyDescent="0.35">
      <c r="B13" s="22" t="s">
        <v>46</v>
      </c>
      <c r="C13" t="s">
        <v>151</v>
      </c>
      <c r="D13" t="s">
        <v>143</v>
      </c>
      <c r="E13">
        <v>2.0853460438002321E-4</v>
      </c>
      <c r="G13" t="s">
        <v>165</v>
      </c>
      <c r="H13">
        <v>2.0853460438002321E-4</v>
      </c>
      <c r="I13">
        <v>2.7779314128805095E-4</v>
      </c>
      <c r="J13">
        <v>2.0853655940426209E-4</v>
      </c>
      <c r="K13" s="22" t="s">
        <v>143</v>
      </c>
    </row>
    <row r="14" spans="2:11" x14ac:dyDescent="0.35">
      <c r="B14" s="22" t="s">
        <v>46</v>
      </c>
      <c r="C14" t="s">
        <v>152</v>
      </c>
      <c r="D14" t="s">
        <v>143</v>
      </c>
      <c r="E14">
        <v>1.4377972118747513E-7</v>
      </c>
      <c r="G14" t="s">
        <v>166</v>
      </c>
      <c r="H14">
        <v>1.4377972118747513E-7</v>
      </c>
      <c r="I14">
        <v>1.3640283215202318E-7</v>
      </c>
      <c r="J14">
        <v>1.1420589287526961E-7</v>
      </c>
      <c r="K14" s="22" t="s">
        <v>143</v>
      </c>
    </row>
    <row r="15" spans="2:11" x14ac:dyDescent="0.35">
      <c r="B15" s="22" t="s">
        <v>46</v>
      </c>
      <c r="C15" t="s">
        <v>153</v>
      </c>
      <c r="D15" t="s">
        <v>143</v>
      </c>
      <c r="E15">
        <v>5.14322338737494E-4</v>
      </c>
      <c r="G15" t="s">
        <v>167</v>
      </c>
      <c r="H15">
        <v>5.14322338737494E-4</v>
      </c>
      <c r="I15">
        <v>1.6272175923734422E-3</v>
      </c>
      <c r="J15">
        <v>1.5121051271111963E-3</v>
      </c>
      <c r="K15" s="22" t="s">
        <v>143</v>
      </c>
    </row>
    <row r="16" spans="2:11" x14ac:dyDescent="0.35">
      <c r="B16" s="22" t="s">
        <v>66</v>
      </c>
      <c r="C16" t="s">
        <v>142</v>
      </c>
      <c r="D16" t="s">
        <v>143</v>
      </c>
      <c r="E16">
        <v>1.2669870168430493E-3</v>
      </c>
      <c r="G16" t="s">
        <v>155</v>
      </c>
      <c r="H16">
        <f>SUM(H5:H15)</f>
        <v>2.8067106390932232E-3</v>
      </c>
      <c r="I16">
        <f>SUM(I5:I15)</f>
        <v>4.485275608138611E-3</v>
      </c>
      <c r="J16">
        <f>SUM(J5:J15)</f>
        <v>3.555628926076632E-3</v>
      </c>
      <c r="K16" s="22" t="s">
        <v>143</v>
      </c>
    </row>
    <row r="17" spans="2:5" x14ac:dyDescent="0.35">
      <c r="B17" s="22" t="s">
        <v>66</v>
      </c>
      <c r="C17" t="s">
        <v>144</v>
      </c>
      <c r="D17" t="s">
        <v>143</v>
      </c>
      <c r="E17">
        <v>4.3807756833785848E-4</v>
      </c>
    </row>
    <row r="18" spans="2:5" x14ac:dyDescent="0.35">
      <c r="B18" s="22" t="s">
        <v>66</v>
      </c>
      <c r="C18" t="s">
        <v>145</v>
      </c>
      <c r="D18" t="s">
        <v>143</v>
      </c>
      <c r="E18">
        <v>1.4732561098660282E-6</v>
      </c>
    </row>
    <row r="19" spans="2:5" x14ac:dyDescent="0.35">
      <c r="B19" s="22" t="s">
        <v>66</v>
      </c>
      <c r="C19" t="s">
        <v>146</v>
      </c>
      <c r="D19" t="s">
        <v>143</v>
      </c>
      <c r="E19">
        <v>5.5427941407542561E-5</v>
      </c>
    </row>
    <row r="20" spans="2:5" x14ac:dyDescent="0.35">
      <c r="B20" s="22" t="s">
        <v>66</v>
      </c>
      <c r="C20" t="s">
        <v>147</v>
      </c>
      <c r="D20" t="s">
        <v>143</v>
      </c>
      <c r="E20">
        <v>4.777474081922051E-5</v>
      </c>
    </row>
    <row r="21" spans="2:5" x14ac:dyDescent="0.35">
      <c r="B21" s="22" t="s">
        <v>66</v>
      </c>
      <c r="C21" t="s">
        <v>148</v>
      </c>
      <c r="D21" t="s">
        <v>143</v>
      </c>
      <c r="E21">
        <v>2.3115314961854681E-5</v>
      </c>
    </row>
    <row r="22" spans="2:5" x14ac:dyDescent="0.35">
      <c r="B22" s="22" t="s">
        <v>66</v>
      </c>
      <c r="C22" t="s">
        <v>149</v>
      </c>
      <c r="D22" t="s">
        <v>143</v>
      </c>
      <c r="E22">
        <v>1.3709624964864724E-6</v>
      </c>
    </row>
    <row r="23" spans="2:5" x14ac:dyDescent="0.35">
      <c r="B23" s="22" t="s">
        <v>66</v>
      </c>
      <c r="C23" t="s">
        <v>150</v>
      </c>
      <c r="D23" t="s">
        <v>143</v>
      </c>
      <c r="E23">
        <v>6.4623269242065113E-7</v>
      </c>
    </row>
    <row r="24" spans="2:5" x14ac:dyDescent="0.35">
      <c r="B24" s="22" t="s">
        <v>66</v>
      </c>
      <c r="C24" t="s">
        <v>151</v>
      </c>
      <c r="D24" t="s">
        <v>143</v>
      </c>
      <c r="E24">
        <v>2.0853655940426209E-4</v>
      </c>
    </row>
    <row r="25" spans="2:5" x14ac:dyDescent="0.35">
      <c r="B25" s="22" t="s">
        <v>66</v>
      </c>
      <c r="C25" t="s">
        <v>152</v>
      </c>
      <c r="D25" t="s">
        <v>143</v>
      </c>
      <c r="E25">
        <v>1.1420589287526961E-7</v>
      </c>
    </row>
    <row r="26" spans="2:5" x14ac:dyDescent="0.35">
      <c r="B26" s="22" t="s">
        <v>66</v>
      </c>
      <c r="C26" t="s">
        <v>153</v>
      </c>
      <c r="D26" t="s">
        <v>143</v>
      </c>
      <c r="E26">
        <v>1.5121051271111963E-3</v>
      </c>
    </row>
    <row r="27" spans="2:5" x14ac:dyDescent="0.35">
      <c r="B27" s="22" t="s">
        <v>65</v>
      </c>
      <c r="C27" t="s">
        <v>142</v>
      </c>
      <c r="D27" t="s">
        <v>143</v>
      </c>
      <c r="E27">
        <v>1.7753054365087664E-3</v>
      </c>
    </row>
    <row r="28" spans="2:5" x14ac:dyDescent="0.35">
      <c r="B28" s="22" t="s">
        <v>65</v>
      </c>
      <c r="C28" t="s">
        <v>144</v>
      </c>
      <c r="D28" t="s">
        <v>143</v>
      </c>
      <c r="E28">
        <v>6.292167002690599E-4</v>
      </c>
    </row>
    <row r="29" spans="2:5" x14ac:dyDescent="0.35">
      <c r="B29" s="22" t="s">
        <v>65</v>
      </c>
      <c r="C29" t="s">
        <v>145</v>
      </c>
      <c r="D29" t="s">
        <v>143</v>
      </c>
      <c r="E29">
        <v>2.0582332616974062E-6</v>
      </c>
    </row>
    <row r="30" spans="2:5" x14ac:dyDescent="0.35">
      <c r="B30" s="22" t="s">
        <v>65</v>
      </c>
      <c r="C30" t="s">
        <v>146</v>
      </c>
      <c r="D30" t="s">
        <v>143</v>
      </c>
      <c r="E30">
        <v>7.8430865828173866E-5</v>
      </c>
    </row>
    <row r="31" spans="2:5" x14ac:dyDescent="0.35">
      <c r="B31" s="22" t="s">
        <v>65</v>
      </c>
      <c r="C31" t="s">
        <v>147</v>
      </c>
      <c r="D31" t="s">
        <v>143</v>
      </c>
      <c r="E31">
        <v>6.3625735419794996E-5</v>
      </c>
    </row>
    <row r="32" spans="2:5" x14ac:dyDescent="0.35">
      <c r="B32" s="22" t="s">
        <v>65</v>
      </c>
      <c r="C32" t="s">
        <v>148</v>
      </c>
      <c r="D32" t="s">
        <v>143</v>
      </c>
      <c r="E32">
        <v>2.8085133780937859E-5</v>
      </c>
    </row>
    <row r="33" spans="2:5" x14ac:dyDescent="0.35">
      <c r="B33" s="22" t="s">
        <v>65</v>
      </c>
      <c r="C33" t="s">
        <v>149</v>
      </c>
      <c r="D33" t="s">
        <v>143</v>
      </c>
      <c r="E33">
        <v>1.9913108924396745E-6</v>
      </c>
    </row>
    <row r="34" spans="2:5" x14ac:dyDescent="0.35">
      <c r="B34" s="22" t="s">
        <v>65</v>
      </c>
      <c r="C34" t="s">
        <v>150</v>
      </c>
      <c r="D34" t="s">
        <v>143</v>
      </c>
      <c r="E34">
        <v>1.4150556840962746E-6</v>
      </c>
    </row>
    <row r="35" spans="2:5" x14ac:dyDescent="0.35">
      <c r="B35" s="22" t="s">
        <v>65</v>
      </c>
      <c r="C35" t="s">
        <v>151</v>
      </c>
      <c r="D35" t="s">
        <v>143</v>
      </c>
      <c r="E35">
        <v>2.7779314128805095E-4</v>
      </c>
    </row>
    <row r="36" spans="2:5" x14ac:dyDescent="0.35">
      <c r="B36" s="22" t="s">
        <v>65</v>
      </c>
      <c r="C36" t="s">
        <v>152</v>
      </c>
      <c r="D36" t="s">
        <v>143</v>
      </c>
      <c r="E36">
        <v>1.3640283215202318E-7</v>
      </c>
    </row>
    <row r="37" spans="2:5" x14ac:dyDescent="0.35">
      <c r="B37" s="22" t="s">
        <v>65</v>
      </c>
      <c r="C37" t="s">
        <v>153</v>
      </c>
      <c r="D37" t="s">
        <v>143</v>
      </c>
      <c r="E37">
        <v>1.6272175923734422E-3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80DED-350D-41F9-A8A1-0CCBC40C8CDC}">
  <dimension ref="B5:F12"/>
  <sheetViews>
    <sheetView topLeftCell="A17" workbookViewId="0">
      <selection activeCell="C6" sqref="C6"/>
    </sheetView>
  </sheetViews>
  <sheetFormatPr baseColWidth="10" defaultRowHeight="14.5" x14ac:dyDescent="0.35"/>
  <cols>
    <col min="2" max="2" width="18" customWidth="1"/>
    <col min="3" max="3" width="15.1796875" customWidth="1"/>
    <col min="4" max="4" width="16.81640625" customWidth="1"/>
    <col min="5" max="5" width="15.81640625" customWidth="1"/>
    <col min="6" max="6" width="19.6328125" customWidth="1"/>
  </cols>
  <sheetData>
    <row r="5" spans="2:6" ht="72.5" x14ac:dyDescent="0.35">
      <c r="B5" s="24" t="s">
        <v>24</v>
      </c>
      <c r="C5" s="31" t="s">
        <v>156</v>
      </c>
      <c r="D5" s="31" t="s">
        <v>74</v>
      </c>
      <c r="E5" s="31" t="s">
        <v>75</v>
      </c>
      <c r="F5" s="32" t="s">
        <v>25</v>
      </c>
    </row>
    <row r="6" spans="2:6" x14ac:dyDescent="0.35">
      <c r="B6" t="s">
        <v>169</v>
      </c>
      <c r="C6" s="7">
        <f>'6.tot_impact'!C24</f>
        <v>647.95540019905252</v>
      </c>
      <c r="D6" s="7">
        <f>'6.tot_impact'!D24</f>
        <v>838.37679872113301</v>
      </c>
      <c r="E6" s="7">
        <f>'6.tot_impact'!E24</f>
        <v>669.06325652384498</v>
      </c>
      <c r="F6" t="s">
        <v>168</v>
      </c>
    </row>
    <row r="7" spans="2:6" x14ac:dyDescent="0.35">
      <c r="B7" t="s">
        <v>170</v>
      </c>
      <c r="C7">
        <f>'7.HH_imp_cat'!H16</f>
        <v>2.8067106390932232E-3</v>
      </c>
      <c r="D7">
        <f>'7.HH_imp_cat'!I16</f>
        <v>4.485275608138611E-3</v>
      </c>
      <c r="E7">
        <f>'7.HH_imp_cat'!J16</f>
        <v>3.555628926076632E-3</v>
      </c>
      <c r="F7" t="s">
        <v>143</v>
      </c>
    </row>
    <row r="10" spans="2:6" ht="72.5" x14ac:dyDescent="0.35">
      <c r="B10" s="24" t="s">
        <v>24</v>
      </c>
      <c r="C10" s="31" t="s">
        <v>156</v>
      </c>
      <c r="D10" s="31" t="s">
        <v>74</v>
      </c>
      <c r="E10" s="31" t="s">
        <v>75</v>
      </c>
      <c r="F10" s="32"/>
    </row>
    <row r="11" spans="2:6" x14ac:dyDescent="0.35">
      <c r="B11" t="s">
        <v>169</v>
      </c>
      <c r="C11" s="59">
        <f>C6/D6</f>
        <v>0.77286895485114704</v>
      </c>
      <c r="D11" s="59">
        <f>D6/D6</f>
        <v>1</v>
      </c>
      <c r="E11" s="59">
        <f>E6/D6</f>
        <v>0.798046006932014</v>
      </c>
    </row>
    <row r="12" spans="2:6" x14ac:dyDescent="0.35">
      <c r="B12" t="s">
        <v>170</v>
      </c>
      <c r="C12" s="59">
        <f>C7/D7</f>
        <v>0.62576101990263377</v>
      </c>
      <c r="D12" s="59">
        <f>D7/D7</f>
        <v>1</v>
      </c>
      <c r="E12" s="59">
        <f>E7/D7</f>
        <v>0.79273365490068903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description</vt:lpstr>
      <vt:lpstr>1.case_study</vt:lpstr>
      <vt:lpstr>2.MP_em_inventory</vt:lpstr>
      <vt:lpstr>3.MP_CFs</vt:lpstr>
      <vt:lpstr>4.MP_impact</vt:lpstr>
      <vt:lpstr>5.other_impacts</vt:lpstr>
      <vt:lpstr>6.tot_impact</vt:lpstr>
      <vt:lpstr>7.HH_imp_cat</vt:lpstr>
      <vt:lpstr>8.EQ_and_HH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Louvet</dc:creator>
  <cp:lastModifiedBy>Juliette Louvet</cp:lastModifiedBy>
  <dcterms:created xsi:type="dcterms:W3CDTF">2015-06-05T18:19:34Z</dcterms:created>
  <dcterms:modified xsi:type="dcterms:W3CDTF">2025-05-31T15:05:08Z</dcterms:modified>
</cp:coreProperties>
</file>