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guelphca-my.sharepoint.com/personal/alpaughm_uoguelph_ca/Documents/Desktop/University of Guelph/Projects/Tau/Tau paper Melanie/"/>
    </mc:Choice>
  </mc:AlternateContent>
  <xr:revisionPtr revIDLastSave="337" documentId="8_{3005E0A5-F919-4244-9CE4-641DE7CF49DB}" xr6:coauthVersionLast="47" xr6:coauthVersionMax="47" xr10:uidLastSave="{BE9C5FEB-1F86-4967-8CD7-8C447A0BF2AB}"/>
  <bookViews>
    <workbookView xWindow="-110" yWindow="-110" windowWidth="19420" windowHeight="10300" activeTab="4" xr2:uid="{224F6A5F-5E94-0E4F-A083-F8471F6E5973}"/>
  </bookViews>
  <sheets>
    <sheet name="Batch 1" sheetId="2" r:id="rId1"/>
    <sheet name="Batch 2" sheetId="3" r:id="rId2"/>
    <sheet name="Batch 3 " sheetId="4" r:id="rId3"/>
    <sheet name="Batch 4" sheetId="5" r:id="rId4"/>
    <sheet name="Batch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" l="1"/>
  <c r="I14" i="6"/>
  <c r="L16" i="6" s="1"/>
  <c r="G16" i="6"/>
  <c r="G14" i="6"/>
  <c r="I4" i="6"/>
  <c r="I5" i="6"/>
  <c r="I6" i="6"/>
  <c r="G4" i="6"/>
  <c r="G5" i="6"/>
  <c r="G6" i="6"/>
  <c r="G15" i="6"/>
  <c r="I15" i="6"/>
  <c r="G17" i="6"/>
  <c r="I17" i="6"/>
  <c r="G18" i="6"/>
  <c r="I18" i="6"/>
  <c r="G19" i="6"/>
  <c r="I19" i="6"/>
  <c r="G20" i="6"/>
  <c r="I20" i="6"/>
  <c r="G7" i="6"/>
  <c r="I7" i="6"/>
  <c r="G8" i="6"/>
  <c r="I8" i="6"/>
  <c r="G9" i="6"/>
  <c r="I9" i="6"/>
  <c r="G10" i="6"/>
  <c r="I10" i="6"/>
  <c r="G11" i="6"/>
  <c r="I11" i="6"/>
  <c r="G12" i="6"/>
  <c r="I12" i="6"/>
  <c r="I3" i="6"/>
  <c r="G3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4" i="5"/>
  <c r="G3" i="5"/>
  <c r="G5" i="5"/>
  <c r="G6" i="5"/>
  <c r="G10" i="5"/>
  <c r="J6" i="5" s="1"/>
  <c r="G11" i="5"/>
  <c r="I4" i="5"/>
  <c r="L6" i="5" s="1"/>
  <c r="I3" i="5"/>
  <c r="I5" i="5"/>
  <c r="I6" i="5"/>
  <c r="I10" i="5"/>
  <c r="I11" i="5"/>
  <c r="G7" i="5"/>
  <c r="I7" i="5"/>
  <c r="G8" i="5"/>
  <c r="M8" i="5" s="1"/>
  <c r="I8" i="5"/>
  <c r="G9" i="5"/>
  <c r="I9" i="5"/>
  <c r="G12" i="5"/>
  <c r="I12" i="5"/>
  <c r="G13" i="5"/>
  <c r="M13" i="5" s="1"/>
  <c r="I13" i="5"/>
  <c r="G14" i="5"/>
  <c r="M14" i="5" s="1"/>
  <c r="I14" i="5"/>
  <c r="O14" i="5" s="1"/>
  <c r="G15" i="5"/>
  <c r="I15" i="5"/>
  <c r="G16" i="5"/>
  <c r="I16" i="5"/>
  <c r="G17" i="5"/>
  <c r="I17" i="5"/>
  <c r="H6" i="4"/>
  <c r="H3" i="4"/>
  <c r="H4" i="4"/>
  <c r="H5" i="4"/>
  <c r="H7" i="4"/>
  <c r="H8" i="4"/>
  <c r="H9" i="4"/>
  <c r="H10" i="4"/>
  <c r="H20" i="4"/>
  <c r="H21" i="4"/>
  <c r="H17" i="4"/>
  <c r="H18" i="4"/>
  <c r="H19" i="4"/>
  <c r="H22" i="4"/>
  <c r="H11" i="4"/>
  <c r="H12" i="4"/>
  <c r="I3" i="4"/>
  <c r="I4" i="4"/>
  <c r="I5" i="4"/>
  <c r="I7" i="4"/>
  <c r="I8" i="4"/>
  <c r="I9" i="4"/>
  <c r="I10" i="4"/>
  <c r="G3" i="4"/>
  <c r="G4" i="4"/>
  <c r="G5" i="4"/>
  <c r="G7" i="4"/>
  <c r="G8" i="4"/>
  <c r="G9" i="4"/>
  <c r="G10" i="4"/>
  <c r="I14" i="4"/>
  <c r="I15" i="4"/>
  <c r="I16" i="4"/>
  <c r="I6" i="4"/>
  <c r="I20" i="4"/>
  <c r="I21" i="4"/>
  <c r="I17" i="4"/>
  <c r="I18" i="4"/>
  <c r="I19" i="4"/>
  <c r="I22" i="4"/>
  <c r="I11" i="4"/>
  <c r="I12" i="4"/>
  <c r="G30" i="3"/>
  <c r="M30" i="3" s="1"/>
  <c r="H30" i="3"/>
  <c r="I30" i="3"/>
  <c r="O30" i="3" s="1"/>
  <c r="G18" i="3"/>
  <c r="M18" i="3" s="1"/>
  <c r="H18" i="3"/>
  <c r="I18" i="3"/>
  <c r="O18" i="3" s="1"/>
  <c r="G6" i="3"/>
  <c r="G7" i="3"/>
  <c r="G8" i="3"/>
  <c r="G9" i="3"/>
  <c r="M9" i="3" s="1"/>
  <c r="G3" i="3"/>
  <c r="G4" i="3"/>
  <c r="M4" i="3" s="1"/>
  <c r="J9" i="3"/>
  <c r="M5" i="3" s="1"/>
  <c r="I6" i="3"/>
  <c r="O6" i="3" s="1"/>
  <c r="I7" i="3"/>
  <c r="I8" i="3"/>
  <c r="I9" i="3"/>
  <c r="I3" i="3"/>
  <c r="O3" i="3" s="1"/>
  <c r="I4" i="3"/>
  <c r="O4" i="3" s="1"/>
  <c r="L9" i="3"/>
  <c r="O7" i="3" s="1"/>
  <c r="G20" i="2"/>
  <c r="H20" i="2"/>
  <c r="N20" i="2" s="1"/>
  <c r="I20" i="2"/>
  <c r="O20" i="2" s="1"/>
  <c r="G18" i="2"/>
  <c r="M18" i="2" s="1"/>
  <c r="H18" i="2"/>
  <c r="I18" i="2"/>
  <c r="G5" i="2"/>
  <c r="H5" i="2"/>
  <c r="I5" i="2"/>
  <c r="G6" i="2"/>
  <c r="J9" i="2" s="1"/>
  <c r="H6" i="2"/>
  <c r="I6" i="2"/>
  <c r="L9" i="2" s="1"/>
  <c r="G7" i="2"/>
  <c r="H7" i="2"/>
  <c r="I7" i="2"/>
  <c r="G8" i="2"/>
  <c r="H8" i="2"/>
  <c r="I8" i="2"/>
  <c r="G9" i="2"/>
  <c r="H9" i="2"/>
  <c r="K9" i="2" s="1"/>
  <c r="I9" i="2"/>
  <c r="G10" i="2"/>
  <c r="H10" i="2"/>
  <c r="I10" i="2"/>
  <c r="G11" i="2"/>
  <c r="H11" i="2"/>
  <c r="I11" i="2"/>
  <c r="G12" i="2"/>
  <c r="M12" i="2" s="1"/>
  <c r="H12" i="2"/>
  <c r="I12" i="2"/>
  <c r="G3" i="2"/>
  <c r="H3" i="2"/>
  <c r="I3" i="2"/>
  <c r="H4" i="3"/>
  <c r="H5" i="3"/>
  <c r="H6" i="3"/>
  <c r="H7" i="3"/>
  <c r="H8" i="3"/>
  <c r="H9" i="3"/>
  <c r="H10" i="3"/>
  <c r="G14" i="4"/>
  <c r="H14" i="4"/>
  <c r="G15" i="4"/>
  <c r="H15" i="4"/>
  <c r="G16" i="4"/>
  <c r="H16" i="4"/>
  <c r="G6" i="4"/>
  <c r="G20" i="4"/>
  <c r="G21" i="4"/>
  <c r="G17" i="4"/>
  <c r="G18" i="4"/>
  <c r="G19" i="4"/>
  <c r="G22" i="4"/>
  <c r="G11" i="4"/>
  <c r="G12" i="4"/>
  <c r="L24" i="3"/>
  <c r="O21" i="3"/>
  <c r="O24" i="3"/>
  <c r="O29" i="3"/>
  <c r="I5" i="3"/>
  <c r="O5" i="3" s="1"/>
  <c r="I10" i="3"/>
  <c r="O10" i="3" s="1"/>
  <c r="I11" i="3"/>
  <c r="O11" i="3" s="1"/>
  <c r="I12" i="3"/>
  <c r="I13" i="3"/>
  <c r="I14" i="3"/>
  <c r="O14" i="3" s="1"/>
  <c r="I15" i="3"/>
  <c r="I16" i="3"/>
  <c r="O16" i="3"/>
  <c r="G5" i="3"/>
  <c r="G10" i="3"/>
  <c r="M10" i="3" s="1"/>
  <c r="G11" i="3"/>
  <c r="G12" i="3"/>
  <c r="G13" i="3"/>
  <c r="M13" i="3" s="1"/>
  <c r="G14" i="3"/>
  <c r="M14" i="3" s="1"/>
  <c r="G15" i="3"/>
  <c r="G16" i="3"/>
  <c r="I19" i="3"/>
  <c r="O19" i="3" s="1"/>
  <c r="I20" i="3"/>
  <c r="O20" i="3" s="1"/>
  <c r="I21" i="3"/>
  <c r="I22" i="3"/>
  <c r="O22" i="3" s="1"/>
  <c r="I23" i="3"/>
  <c r="O23" i="3" s="1"/>
  <c r="I24" i="3"/>
  <c r="I25" i="3"/>
  <c r="O25" i="3" s="1"/>
  <c r="I26" i="3"/>
  <c r="O26" i="3" s="1"/>
  <c r="I27" i="3"/>
  <c r="O27" i="3" s="1"/>
  <c r="I28" i="3"/>
  <c r="O28" i="3" s="1"/>
  <c r="I29" i="3"/>
  <c r="I31" i="2"/>
  <c r="O31" i="2" s="1"/>
  <c r="I30" i="2"/>
  <c r="I29" i="2"/>
  <c r="O29" i="2" s="1"/>
  <c r="I28" i="2"/>
  <c r="O28" i="2" s="1"/>
  <c r="I27" i="2"/>
  <c r="O27" i="2" s="1"/>
  <c r="I26" i="2"/>
  <c r="I25" i="2"/>
  <c r="I24" i="2"/>
  <c r="I23" i="2"/>
  <c r="O23" i="2" s="1"/>
  <c r="I22" i="2"/>
  <c r="L24" i="2" s="1"/>
  <c r="O26" i="2" s="1"/>
  <c r="I21" i="2"/>
  <c r="O21" i="2" s="1"/>
  <c r="I19" i="2"/>
  <c r="O19" i="2" s="1"/>
  <c r="I4" i="2"/>
  <c r="I13" i="2"/>
  <c r="I14" i="2"/>
  <c r="I15" i="2"/>
  <c r="I16" i="2"/>
  <c r="H22" i="6"/>
  <c r="I22" i="6"/>
  <c r="G22" i="6"/>
  <c r="H35" i="6"/>
  <c r="H34" i="6"/>
  <c r="H36" i="6"/>
  <c r="I35" i="6"/>
  <c r="I34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G35" i="6"/>
  <c r="G34" i="6"/>
  <c r="J36" i="6" s="1"/>
  <c r="G36" i="6"/>
  <c r="G37" i="6"/>
  <c r="G38" i="6"/>
  <c r="G39" i="6"/>
  <c r="G40" i="6"/>
  <c r="G41" i="6"/>
  <c r="G42" i="6"/>
  <c r="H3" i="3"/>
  <c r="G19" i="2"/>
  <c r="G21" i="2"/>
  <c r="J24" i="2" s="1"/>
  <c r="G22" i="2"/>
  <c r="G23" i="2"/>
  <c r="G24" i="2"/>
  <c r="G25" i="2"/>
  <c r="M25" i="2" s="1"/>
  <c r="G26" i="2"/>
  <c r="G27" i="2"/>
  <c r="G28" i="2"/>
  <c r="G29" i="2"/>
  <c r="G30" i="2"/>
  <c r="G31" i="2"/>
  <c r="G4" i="2"/>
  <c r="G13" i="2"/>
  <c r="G14" i="2"/>
  <c r="G15" i="2"/>
  <c r="G16" i="2"/>
  <c r="H20" i="6"/>
  <c r="H19" i="6"/>
  <c r="H18" i="6"/>
  <c r="H17" i="6"/>
  <c r="H16" i="6"/>
  <c r="K16" i="6" s="1"/>
  <c r="N16" i="6" s="1"/>
  <c r="H15" i="6"/>
  <c r="H14" i="6"/>
  <c r="H4" i="6"/>
  <c r="H5" i="6"/>
  <c r="H6" i="6"/>
  <c r="H7" i="6"/>
  <c r="H8" i="6"/>
  <c r="H9" i="6"/>
  <c r="H10" i="6"/>
  <c r="H11" i="6"/>
  <c r="H12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3" i="5"/>
  <c r="G19" i="3"/>
  <c r="J24" i="3" s="1"/>
  <c r="H19" i="3"/>
  <c r="G20" i="3"/>
  <c r="H20" i="3"/>
  <c r="G21" i="3"/>
  <c r="M21" i="3" s="1"/>
  <c r="H21" i="3"/>
  <c r="G22" i="3"/>
  <c r="H22" i="3"/>
  <c r="G23" i="3"/>
  <c r="M23" i="3" s="1"/>
  <c r="H23" i="3"/>
  <c r="G24" i="3"/>
  <c r="H24" i="3"/>
  <c r="G25" i="3"/>
  <c r="M25" i="3" s="1"/>
  <c r="H25" i="3"/>
  <c r="G26" i="3"/>
  <c r="M26" i="3" s="1"/>
  <c r="H26" i="3"/>
  <c r="G27" i="3"/>
  <c r="H27" i="3"/>
  <c r="G28" i="3"/>
  <c r="H28" i="3"/>
  <c r="G29" i="3"/>
  <c r="M29" i="3" s="1"/>
  <c r="H29" i="3"/>
  <c r="H11" i="3"/>
  <c r="H12" i="3"/>
  <c r="H13" i="3"/>
  <c r="H14" i="3"/>
  <c r="H15" i="3"/>
  <c r="H16" i="3"/>
  <c r="H31" i="2"/>
  <c r="N31" i="2" s="1"/>
  <c r="H30" i="2"/>
  <c r="H29" i="2"/>
  <c r="H28" i="2"/>
  <c r="N28" i="2" s="1"/>
  <c r="H27" i="2"/>
  <c r="N27" i="2" s="1"/>
  <c r="H26" i="2"/>
  <c r="N26" i="2" s="1"/>
  <c r="H25" i="2"/>
  <c r="H24" i="2"/>
  <c r="H23" i="2"/>
  <c r="N23" i="2" s="1"/>
  <c r="H22" i="2"/>
  <c r="H21" i="2"/>
  <c r="K24" i="2" s="1"/>
  <c r="H19" i="2"/>
  <c r="N19" i="2" s="1"/>
  <c r="H4" i="2"/>
  <c r="H13" i="2"/>
  <c r="H14" i="2"/>
  <c r="H15" i="2"/>
  <c r="H16" i="2"/>
  <c r="N16" i="2" s="1"/>
  <c r="M39" i="6" l="1"/>
  <c r="M36" i="6"/>
  <c r="O15" i="6"/>
  <c r="M37" i="6"/>
  <c r="M35" i="6"/>
  <c r="O17" i="6"/>
  <c r="O20" i="6"/>
  <c r="O16" i="6"/>
  <c r="O19" i="6"/>
  <c r="N18" i="6"/>
  <c r="M22" i="6"/>
  <c r="M27" i="6"/>
  <c r="K25" i="6"/>
  <c r="N22" i="6" s="1"/>
  <c r="N19" i="6"/>
  <c r="M38" i="6"/>
  <c r="J25" i="6"/>
  <c r="M31" i="6" s="1"/>
  <c r="L36" i="6"/>
  <c r="O38" i="6" s="1"/>
  <c r="M26" i="6"/>
  <c r="O18" i="6"/>
  <c r="N14" i="6"/>
  <c r="M34" i="6"/>
  <c r="O14" i="6"/>
  <c r="N20" i="6"/>
  <c r="K7" i="6"/>
  <c r="N5" i="6" s="1"/>
  <c r="M42" i="6"/>
  <c r="M41" i="6"/>
  <c r="J7" i="6"/>
  <c r="M10" i="6" s="1"/>
  <c r="N15" i="6"/>
  <c r="N17" i="6"/>
  <c r="M40" i="6"/>
  <c r="O36" i="6"/>
  <c r="O40" i="6"/>
  <c r="M25" i="6"/>
  <c r="M28" i="6"/>
  <c r="M24" i="6"/>
  <c r="M32" i="6"/>
  <c r="M30" i="6"/>
  <c r="N11" i="6"/>
  <c r="O35" i="6"/>
  <c r="M29" i="6"/>
  <c r="N26" i="6"/>
  <c r="N8" i="6"/>
  <c r="N7" i="6"/>
  <c r="O41" i="6"/>
  <c r="N28" i="6"/>
  <c r="M23" i="6"/>
  <c r="N6" i="6"/>
  <c r="K36" i="6"/>
  <c r="N36" i="6" s="1"/>
  <c r="J16" i="6"/>
  <c r="M15" i="6" s="1"/>
  <c r="L25" i="6"/>
  <c r="L7" i="6"/>
  <c r="O8" i="6" s="1"/>
  <c r="N4" i="6"/>
  <c r="O16" i="5"/>
  <c r="O10" i="5"/>
  <c r="O17" i="5"/>
  <c r="O3" i="5"/>
  <c r="O5" i="5"/>
  <c r="O7" i="5"/>
  <c r="M17" i="5"/>
  <c r="M15" i="5"/>
  <c r="M4" i="5"/>
  <c r="M5" i="5"/>
  <c r="M11" i="5"/>
  <c r="M16" i="5"/>
  <c r="M6" i="5"/>
  <c r="O12" i="5"/>
  <c r="O11" i="5"/>
  <c r="O13" i="5"/>
  <c r="M7" i="5"/>
  <c r="M12" i="5"/>
  <c r="N9" i="5"/>
  <c r="O15" i="5"/>
  <c r="O9" i="5"/>
  <c r="O6" i="5"/>
  <c r="M3" i="5"/>
  <c r="N17" i="5"/>
  <c r="N16" i="5"/>
  <c r="M9" i="5"/>
  <c r="O8" i="5"/>
  <c r="K6" i="5"/>
  <c r="N6" i="5" s="1"/>
  <c r="O4" i="5"/>
  <c r="M10" i="5"/>
  <c r="J12" i="4"/>
  <c r="M22" i="4" s="1"/>
  <c r="M10" i="2"/>
  <c r="M6" i="2"/>
  <c r="M4" i="2"/>
  <c r="M13" i="2"/>
  <c r="M5" i="2"/>
  <c r="M7" i="2"/>
  <c r="M14" i="2"/>
  <c r="M8" i="2"/>
  <c r="M3" i="2"/>
  <c r="M9" i="2"/>
  <c r="N13" i="2"/>
  <c r="M30" i="2"/>
  <c r="O30" i="2"/>
  <c r="O3" i="2"/>
  <c r="M11" i="2"/>
  <c r="N8" i="2"/>
  <c r="O5" i="2"/>
  <c r="M20" i="2"/>
  <c r="O4" i="2"/>
  <c r="N6" i="2"/>
  <c r="N10" i="2"/>
  <c r="N15" i="2"/>
  <c r="N11" i="2"/>
  <c r="N12" i="2"/>
  <c r="N4" i="2"/>
  <c r="N14" i="2"/>
  <c r="M23" i="2"/>
  <c r="M28" i="2"/>
  <c r="M22" i="2"/>
  <c r="M24" i="2"/>
  <c r="M31" i="2"/>
  <c r="M27" i="2"/>
  <c r="O16" i="2"/>
  <c r="N3" i="2"/>
  <c r="M16" i="2"/>
  <c r="M19" i="2"/>
  <c r="O15" i="2"/>
  <c r="O24" i="2"/>
  <c r="O14" i="2"/>
  <c r="O25" i="2"/>
  <c r="N7" i="2"/>
  <c r="O18" i="2"/>
  <c r="M29" i="2"/>
  <c r="N5" i="2"/>
  <c r="N29" i="2"/>
  <c r="N21" i="2"/>
  <c r="N25" i="2"/>
  <c r="N18" i="2"/>
  <c r="N24" i="2"/>
  <c r="M15" i="2"/>
  <c r="O12" i="2"/>
  <c r="N22" i="2"/>
  <c r="N30" i="2"/>
  <c r="M26" i="2"/>
  <c r="O13" i="2"/>
  <c r="O9" i="2"/>
  <c r="O10" i="2"/>
  <c r="O7" i="2"/>
  <c r="O11" i="2"/>
  <c r="O8" i="2"/>
  <c r="M21" i="2"/>
  <c r="N9" i="2"/>
  <c r="O22" i="2"/>
  <c r="O6" i="2"/>
  <c r="N25" i="3"/>
  <c r="N29" i="3"/>
  <c r="N30" i="3"/>
  <c r="M28" i="3"/>
  <c r="M20" i="3"/>
  <c r="N20" i="3"/>
  <c r="N23" i="3"/>
  <c r="N26" i="3"/>
  <c r="M27" i="3"/>
  <c r="M24" i="3"/>
  <c r="M22" i="3"/>
  <c r="M19" i="3"/>
  <c r="N18" i="3"/>
  <c r="M12" i="3"/>
  <c r="M6" i="3"/>
  <c r="M16" i="3"/>
  <c r="O13" i="3"/>
  <c r="K24" i="3"/>
  <c r="M8" i="3"/>
  <c r="O8" i="3"/>
  <c r="O15" i="3"/>
  <c r="M3" i="3"/>
  <c r="K9" i="3"/>
  <c r="M15" i="3"/>
  <c r="O12" i="3"/>
  <c r="M7" i="3"/>
  <c r="O9" i="3"/>
  <c r="M11" i="3"/>
  <c r="L12" i="4"/>
  <c r="O10" i="4" s="1"/>
  <c r="M15" i="4"/>
  <c r="M6" i="4"/>
  <c r="M19" i="4"/>
  <c r="M20" i="4"/>
  <c r="M7" i="4"/>
  <c r="M21" i="4"/>
  <c r="K12" i="4"/>
  <c r="N12" i="4" s="1"/>
  <c r="M3" i="4"/>
  <c r="N23" i="6" l="1"/>
  <c r="N32" i="6"/>
  <c r="N31" i="6"/>
  <c r="N25" i="6"/>
  <c r="N24" i="6"/>
  <c r="O4" i="6"/>
  <c r="N35" i="6"/>
  <c r="N30" i="6"/>
  <c r="N27" i="6"/>
  <c r="N29" i="6"/>
  <c r="N38" i="6"/>
  <c r="M4" i="6"/>
  <c r="M16" i="6"/>
  <c r="N42" i="6"/>
  <c r="N9" i="6"/>
  <c r="N12" i="6"/>
  <c r="M3" i="6"/>
  <c r="M7" i="6"/>
  <c r="M9" i="6"/>
  <c r="N3" i="6"/>
  <c r="M12" i="6"/>
  <c r="M6" i="6"/>
  <c r="O34" i="6"/>
  <c r="M11" i="6"/>
  <c r="O42" i="6"/>
  <c r="M5" i="6"/>
  <c r="N10" i="6"/>
  <c r="O3" i="6"/>
  <c r="M8" i="6"/>
  <c r="O39" i="6"/>
  <c r="O37" i="6"/>
  <c r="O12" i="6"/>
  <c r="O27" i="6"/>
  <c r="O30" i="6"/>
  <c r="O26" i="6"/>
  <c r="O24" i="6"/>
  <c r="O32" i="6"/>
  <c r="M20" i="6"/>
  <c r="M19" i="6"/>
  <c r="M18" i="6"/>
  <c r="M14" i="6"/>
  <c r="O25" i="6"/>
  <c r="N39" i="6"/>
  <c r="N34" i="6"/>
  <c r="M17" i="6"/>
  <c r="O22" i="6"/>
  <c r="N37" i="6"/>
  <c r="O28" i="6"/>
  <c r="O29" i="6"/>
  <c r="O23" i="6"/>
  <c r="N40" i="6"/>
  <c r="O6" i="6"/>
  <c r="O11" i="6"/>
  <c r="O10" i="6"/>
  <c r="O5" i="6"/>
  <c r="O7" i="6"/>
  <c r="O9" i="6"/>
  <c r="N41" i="6"/>
  <c r="O31" i="6"/>
  <c r="N3" i="5"/>
  <c r="N13" i="5"/>
  <c r="N10" i="5"/>
  <c r="N11" i="5"/>
  <c r="N12" i="5"/>
  <c r="N14" i="5"/>
  <c r="N15" i="5"/>
  <c r="N7" i="5"/>
  <c r="N4" i="5"/>
  <c r="N5" i="5"/>
  <c r="N8" i="5"/>
  <c r="M14" i="4"/>
  <c r="M11" i="4"/>
  <c r="M9" i="4"/>
  <c r="M5" i="4"/>
  <c r="M16" i="4"/>
  <c r="M17" i="4"/>
  <c r="M4" i="4"/>
  <c r="M10" i="4"/>
  <c r="M8" i="4"/>
  <c r="M18" i="4"/>
  <c r="M12" i="4"/>
  <c r="N8" i="3"/>
  <c r="N16" i="3"/>
  <c r="N6" i="3"/>
  <c r="N9" i="3"/>
  <c r="N7" i="3"/>
  <c r="N4" i="3"/>
  <c r="N13" i="3"/>
  <c r="N14" i="3"/>
  <c r="N3" i="3"/>
  <c r="N10" i="3"/>
  <c r="N12" i="3"/>
  <c r="N15" i="3"/>
  <c r="N24" i="3"/>
  <c r="N19" i="3"/>
  <c r="N27" i="3"/>
  <c r="N28" i="3"/>
  <c r="N5" i="3"/>
  <c r="N11" i="3"/>
  <c r="N21" i="3"/>
  <c r="N22" i="3"/>
  <c r="O5" i="4"/>
  <c r="O19" i="4"/>
  <c r="O11" i="4"/>
  <c r="O4" i="4"/>
  <c r="O20" i="4"/>
  <c r="O14" i="4"/>
  <c r="O7" i="4"/>
  <c r="O17" i="4"/>
  <c r="O18" i="4"/>
  <c r="O16" i="4"/>
  <c r="O3" i="4"/>
  <c r="O6" i="4"/>
  <c r="O21" i="4"/>
  <c r="O8" i="4"/>
  <c r="O12" i="4"/>
  <c r="O9" i="4"/>
  <c r="O22" i="4"/>
  <c r="O15" i="4"/>
  <c r="N4" i="4"/>
  <c r="N7" i="4"/>
  <c r="N14" i="4"/>
  <c r="N9" i="4"/>
  <c r="N10" i="4"/>
  <c r="N6" i="4"/>
  <c r="N5" i="4"/>
  <c r="N18" i="4"/>
  <c r="N11" i="4"/>
  <c r="N17" i="4"/>
  <c r="N8" i="4"/>
  <c r="N20" i="4"/>
  <c r="N16" i="4"/>
  <c r="N3" i="4"/>
  <c r="N15" i="4"/>
  <c r="N21" i="4"/>
  <c r="N19" i="4"/>
  <c r="N22" i="4"/>
</calcChain>
</file>

<file path=xl/sharedStrings.xml><?xml version="1.0" encoding="utf-8"?>
<sst xmlns="http://schemas.openxmlformats.org/spreadsheetml/2006/main" count="353" uniqueCount="54">
  <si>
    <t>Ponceau</t>
  </si>
  <si>
    <t>Ponceau Rouge Batch 1</t>
  </si>
  <si>
    <t>Wells 1-17 Tau- 13 700</t>
  </si>
  <si>
    <t>Wells 1-17 PS199 800</t>
  </si>
  <si>
    <t>Wells 18-34 Tau- 13 700</t>
  </si>
  <si>
    <t>Wells 18-34 PS199 800</t>
  </si>
  <si>
    <t>Tau-13 / Ponceau</t>
  </si>
  <si>
    <t>PS199/Tau-13</t>
  </si>
  <si>
    <t>Wells 1-17 Tau-13 (700)</t>
  </si>
  <si>
    <t>Wells 1-17 PS199 (800)</t>
  </si>
  <si>
    <t>Wells 18-33 Tau-13 (700)</t>
  </si>
  <si>
    <t>Wells 18-33 PS199 (800)</t>
  </si>
  <si>
    <t>Tau 13 700</t>
  </si>
  <si>
    <t>PS199 800</t>
  </si>
  <si>
    <t xml:space="preserve">Batch 4 Ponceau Rouge </t>
  </si>
  <si>
    <t>Tau-13 700</t>
  </si>
  <si>
    <t xml:space="preserve">Gel 1 Ponceau Rouge </t>
  </si>
  <si>
    <t xml:space="preserve">Gel 2 Ponceau Rouge </t>
  </si>
  <si>
    <t>wels 1-14 Tau-13 700</t>
  </si>
  <si>
    <t>wels 1-14 PS199 800</t>
  </si>
  <si>
    <t>wells 16-26 Tau-13 700</t>
  </si>
  <si>
    <t>wells 16-26 PS199 800</t>
  </si>
  <si>
    <t>Gel 2 wells 1-15 Tau13 700</t>
  </si>
  <si>
    <t>Gel 2 wells 1-15 PS199 800</t>
  </si>
  <si>
    <t>Gel 2 16-27 Tau-13 700</t>
  </si>
  <si>
    <t>Gel 2 16-27 PS199 800</t>
  </si>
  <si>
    <t>Percent of control</t>
  </si>
  <si>
    <t>700 - Tau13</t>
  </si>
  <si>
    <t>800- pS199</t>
  </si>
  <si>
    <t>Disease status</t>
  </si>
  <si>
    <t>Sex</t>
  </si>
  <si>
    <t>Ctrl</t>
  </si>
  <si>
    <t>F</t>
  </si>
  <si>
    <t>M</t>
  </si>
  <si>
    <t>HD</t>
  </si>
  <si>
    <t>PHD</t>
  </si>
  <si>
    <t>CTRL</t>
  </si>
  <si>
    <t>preHD</t>
  </si>
  <si>
    <t>Pre-HD</t>
  </si>
  <si>
    <t>Raw values</t>
  </si>
  <si>
    <t>% of control</t>
  </si>
  <si>
    <t>samples excluded signal too low</t>
  </si>
  <si>
    <t>exclude nonquantifiable</t>
  </si>
  <si>
    <t>exclude-nonquantifiable</t>
  </si>
  <si>
    <t>from second scan - adjusted for different intensity</t>
  </si>
  <si>
    <t>pS199/Ponceau</t>
  </si>
  <si>
    <t>exclude-non quantifiable</t>
  </si>
  <si>
    <t>exclude- protein too low</t>
  </si>
  <si>
    <t>exclude non-quantifiable</t>
  </si>
  <si>
    <t>PS199/Ponceau</t>
  </si>
  <si>
    <t>Ponceau Red Batch 3</t>
  </si>
  <si>
    <t>Numbers in red indicate values that were non-quantifiable. All such values were excluded from the final analysis</t>
  </si>
  <si>
    <t>Ponceau Rouge Batch 2 wells 18-33</t>
  </si>
  <si>
    <t>Ponceau Rouge Batch 2 wells 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</si>
</sst>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9"/>
      <name val="Arial"/>
      <family val="2"/>
    </font>
    <font>
      <sz val="12"/>
      <color theme="9"/>
      <name val="Calibri"/>
      <family val="2"/>
      <scheme val="minor"/>
    </font>
    <font>
      <sz val="10"/>
      <color theme="5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6" fillId="0" borderId="0" xfId="0" applyFont="1"/>
    <xf numFmtId="0" fontId="7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4" fontId="0" fillId="0" borderId="0" xfId="0" applyNumberFormat="1"/>
    <xf numFmtId="4" fontId="11" fillId="0" borderId="0" xfId="2" applyNumberFormat="1" applyFont="1" applyFill="1"/>
    <xf numFmtId="4" fontId="6" fillId="0" borderId="0" xfId="0" applyNumberFormat="1" applyFont="1"/>
    <xf numFmtId="0" fontId="11" fillId="0" borderId="0" xfId="2" applyFont="1" applyFill="1"/>
    <xf numFmtId="0" fontId="11" fillId="0" borderId="0" xfId="2" applyNumberFormat="1" applyFont="1" applyFill="1" applyBorder="1" applyAlignment="1"/>
    <xf numFmtId="4" fontId="11" fillId="0" borderId="0" xfId="3" applyNumberFormat="1" applyFont="1" applyFill="1"/>
    <xf numFmtId="0" fontId="3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3" xfId="0" applyFill="1" applyBorder="1"/>
    <xf numFmtId="0" fontId="0" fillId="9" borderId="3" xfId="0" applyFill="1" applyBorder="1" applyAlignment="1">
      <alignment horizontal="center"/>
    </xf>
    <xf numFmtId="0" fontId="0" fillId="7" borderId="3" xfId="0" applyFill="1" applyBorder="1"/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5" fillId="0" borderId="0" xfId="0" applyFont="1"/>
    <xf numFmtId="4" fontId="5" fillId="0" borderId="0" xfId="0" applyNumberFormat="1" applyFont="1"/>
    <xf numFmtId="4" fontId="10" fillId="0" borderId="0" xfId="2" applyNumberFormat="1" applyFont="1" applyFill="1"/>
    <xf numFmtId="0" fontId="14" fillId="0" borderId="0" xfId="1" applyNumberFormat="1" applyFont="1" applyFill="1" applyBorder="1" applyAlignment="1"/>
    <xf numFmtId="0" fontId="15" fillId="0" borderId="0" xfId="0" applyFont="1"/>
    <xf numFmtId="0" fontId="16" fillId="0" borderId="0" xfId="1" applyNumberFormat="1" applyFont="1" applyFill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Good" xfId="2" builtinId="26"/>
    <cellStyle name="Neutral" xfId="3" builtinId="28"/>
    <cellStyle name="Normal" xfId="0" builtinId="0"/>
    <cellStyle name="Normal 2" xfId="1" xr:uid="{DD961A73-D29B-4C10-91B7-780BFFDA9C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tiff"/><Relationship Id="rId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8.png"/><Relationship Id="rId1" Type="http://schemas.openxmlformats.org/officeDocument/2006/relationships/image" Target="../media/image17.tiff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jpeg"/><Relationship Id="rId3" Type="http://schemas.openxmlformats.org/officeDocument/2006/relationships/image" Target="../media/image23.tiff"/><Relationship Id="rId7" Type="http://schemas.openxmlformats.org/officeDocument/2006/relationships/image" Target="../media/image27.jpeg"/><Relationship Id="rId2" Type="http://schemas.openxmlformats.org/officeDocument/2006/relationships/image" Target="../media/image22.jpeg"/><Relationship Id="rId1" Type="http://schemas.openxmlformats.org/officeDocument/2006/relationships/image" Target="../media/image21.tiff"/><Relationship Id="rId6" Type="http://schemas.openxmlformats.org/officeDocument/2006/relationships/image" Target="../media/image26.jpeg"/><Relationship Id="rId11" Type="http://schemas.openxmlformats.org/officeDocument/2006/relationships/image" Target="../media/image31.jpeg"/><Relationship Id="rId5" Type="http://schemas.openxmlformats.org/officeDocument/2006/relationships/image" Target="../media/image25.tiff"/><Relationship Id="rId10" Type="http://schemas.openxmlformats.org/officeDocument/2006/relationships/image" Target="../media/image30.jpeg"/><Relationship Id="rId4" Type="http://schemas.openxmlformats.org/officeDocument/2006/relationships/image" Target="../media/image24.jpeg"/><Relationship Id="rId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395111</xdr:colOff>
      <xdr:row>12</xdr:row>
      <xdr:rowOff>35276</xdr:rowOff>
    </xdr:from>
    <xdr:to>
      <xdr:col>20</xdr:col>
      <xdr:colOff>155221</xdr:colOff>
      <xdr:row>20</xdr:row>
      <xdr:rowOff>139248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9126AD5-169F-DF6A-CE59-47F7760E7D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04" b="28511"/>
        <a:stretch/>
      </xdr:blipFill>
      <xdr:spPr>
        <a:xfrm rot="10800000">
          <a:off x="12072055" y="2434165"/>
          <a:ext cx="3076221" cy="1691472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381001</xdr:colOff>
      <xdr:row>1</xdr:row>
      <xdr:rowOff>42333</xdr:rowOff>
    </xdr:from>
    <xdr:to>
      <xdr:col>20</xdr:col>
      <xdr:colOff>498751</xdr:colOff>
      <xdr:row>10</xdr:row>
      <xdr:rowOff>98777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7E038B4-BAC2-8DCB-768E-3482FA1050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17" r="25456"/>
        <a:stretch/>
      </xdr:blipFill>
      <xdr:spPr>
        <a:xfrm rot="16200000">
          <a:off x="12854126" y="-549237"/>
          <a:ext cx="1841500" cy="3433861"/>
        </a:xfrm>
        <a:prstGeom prst="rect">
          <a:avLst/>
        </a:prstGeom>
      </xdr:spPr>
    </xdr:pic>
    <xdr:clientData/>
  </xdr:twoCellAnchor>
  <xdr:twoCellAnchor editAs="oneCell">
    <xdr:from>
      <xdr:col>21</xdr:col>
      <xdr:colOff>663221</xdr:colOff>
      <xdr:row>0</xdr:row>
      <xdr:rowOff>0</xdr:rowOff>
    </xdr:from>
    <xdr:to>
      <xdr:col>30</xdr:col>
      <xdr:colOff>268110</xdr:colOff>
      <xdr:row>11</xdr:row>
      <xdr:rowOff>71936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7EF14-51A5-4E37-8941-A11C33C39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9499" y="0"/>
          <a:ext cx="5573889" cy="2266214"/>
        </a:xfrm>
        <a:prstGeom prst="rect">
          <a:avLst/>
        </a:prstGeom>
      </xdr:spPr>
    </xdr:pic>
    <xdr:clientData/>
  </xdr:twoCellAnchor>
  <xdr:twoCellAnchor editAs="oneCell">
    <xdr:from>
      <xdr:col>22</xdr:col>
      <xdr:colOff>7055</xdr:colOff>
      <xdr:row>13</xdr:row>
      <xdr:rowOff>134055</xdr:rowOff>
    </xdr:from>
    <xdr:to>
      <xdr:col>30</xdr:col>
      <xdr:colOff>296333</xdr:colOff>
      <xdr:row>25</xdr:row>
      <xdr:rowOff>17043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3F559C-9912-A46F-BA5C-BD65F4865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6555" y="2737555"/>
          <a:ext cx="5595056" cy="2274821"/>
        </a:xfrm>
        <a:prstGeom prst="rect">
          <a:avLst/>
        </a:prstGeom>
      </xdr:spPr>
    </xdr:pic>
    <xdr:clientData/>
  </xdr:twoCellAnchor>
  <xdr:twoCellAnchor editAs="oneCell">
    <xdr:from>
      <xdr:col>31</xdr:col>
      <xdr:colOff>423333</xdr:colOff>
      <xdr:row>13</xdr:row>
      <xdr:rowOff>84666</xdr:rowOff>
    </xdr:from>
    <xdr:to>
      <xdr:col>40</xdr:col>
      <xdr:colOff>239754</xdr:colOff>
      <xdr:row>24</xdr:row>
      <xdr:rowOff>119945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4DF0A1-D3BD-72BF-4EC6-3C92F3C1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1833" y="2688166"/>
          <a:ext cx="5785421" cy="2222501"/>
        </a:xfrm>
        <a:prstGeom prst="rect">
          <a:avLst/>
        </a:prstGeom>
      </xdr:spPr>
    </xdr:pic>
    <xdr:clientData/>
  </xdr:twoCellAnchor>
  <xdr:twoCellAnchor editAs="oneCell">
    <xdr:from>
      <xdr:col>31</xdr:col>
      <xdr:colOff>458611</xdr:colOff>
      <xdr:row>0</xdr:row>
      <xdr:rowOff>49388</xdr:rowOff>
    </xdr:from>
    <xdr:to>
      <xdr:col>39</xdr:col>
      <xdr:colOff>642055</xdr:colOff>
      <xdr:row>10</xdr:row>
      <xdr:rowOff>168435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0D3D947-4AC4-7D1A-2095-FD672037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7111" y="49388"/>
          <a:ext cx="5489222" cy="2108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412749</xdr:colOff>
      <xdr:row>0</xdr:row>
      <xdr:rowOff>103187</xdr:rowOff>
    </xdr:from>
    <xdr:to>
      <xdr:col>32</xdr:col>
      <xdr:colOff>531812</xdr:colOff>
      <xdr:row>10</xdr:row>
      <xdr:rowOff>107007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A64E36E-9AF3-6568-48C1-8905D4FB3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3874" y="103187"/>
          <a:ext cx="6048375" cy="2004070"/>
        </a:xfrm>
        <a:prstGeom prst="rect">
          <a:avLst/>
        </a:prstGeom>
      </xdr:spPr>
    </xdr:pic>
    <xdr:clientData/>
  </xdr:twoCellAnchor>
  <xdr:twoCellAnchor editAs="oneCell">
    <xdr:from>
      <xdr:col>23</xdr:col>
      <xdr:colOff>349249</xdr:colOff>
      <xdr:row>12</xdr:row>
      <xdr:rowOff>79375</xdr:rowOff>
    </xdr:from>
    <xdr:to>
      <xdr:col>32</xdr:col>
      <xdr:colOff>576562</xdr:colOff>
      <xdr:row>22</xdr:row>
      <xdr:rowOff>127000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AC54885-FCD1-7F1E-D4B4-BF12E122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0374" y="2492375"/>
          <a:ext cx="6156625" cy="2039938"/>
        </a:xfrm>
        <a:prstGeom prst="rect">
          <a:avLst/>
        </a:prstGeom>
      </xdr:spPr>
    </xdr:pic>
    <xdr:clientData/>
  </xdr:twoCellAnchor>
  <xdr:twoCellAnchor editAs="oneCell">
    <xdr:from>
      <xdr:col>33</xdr:col>
      <xdr:colOff>547687</xdr:colOff>
      <xdr:row>0</xdr:row>
      <xdr:rowOff>0</xdr:rowOff>
    </xdr:from>
    <xdr:to>
      <xdr:col>42</xdr:col>
      <xdr:colOff>269018</xdr:colOff>
      <xdr:row>10</xdr:row>
      <xdr:rowOff>134938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1657918-CDAB-DF43-D7B1-017CB56CB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6937" y="0"/>
          <a:ext cx="5650643" cy="2135188"/>
        </a:xfrm>
        <a:prstGeom prst="rect">
          <a:avLst/>
        </a:prstGeom>
      </xdr:spPr>
    </xdr:pic>
    <xdr:clientData/>
  </xdr:twoCellAnchor>
  <xdr:twoCellAnchor editAs="oneCell">
    <xdr:from>
      <xdr:col>33</xdr:col>
      <xdr:colOff>492145</xdr:colOff>
      <xdr:row>12</xdr:row>
      <xdr:rowOff>39688</xdr:rowOff>
    </xdr:from>
    <xdr:to>
      <xdr:col>42</xdr:col>
      <xdr:colOff>213476</xdr:colOff>
      <xdr:row>22</xdr:row>
      <xdr:rowOff>182563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3D47F21-6C4E-F2B9-9467-219A920B9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1395" y="2452688"/>
          <a:ext cx="5650643" cy="2135188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0</xdr:row>
      <xdr:rowOff>150812</xdr:rowOff>
    </xdr:from>
    <xdr:to>
      <xdr:col>21</xdr:col>
      <xdr:colOff>507110</xdr:colOff>
      <xdr:row>10</xdr:row>
      <xdr:rowOff>111122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B7BCBE-D11A-3125-799A-0B10B3F36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2" r="26729"/>
        <a:stretch/>
      </xdr:blipFill>
      <xdr:spPr>
        <a:xfrm rot="16200000">
          <a:off x="13096432" y="-602807"/>
          <a:ext cx="1960560" cy="3467798"/>
        </a:xfrm>
        <a:prstGeom prst="rect">
          <a:avLst/>
        </a:prstGeom>
      </xdr:spPr>
    </xdr:pic>
    <xdr:clientData/>
  </xdr:twoCellAnchor>
  <xdr:twoCellAnchor editAs="oneCell">
    <xdr:from>
      <xdr:col>16</xdr:col>
      <xdr:colOff>317498</xdr:colOff>
      <xdr:row>12</xdr:row>
      <xdr:rowOff>23812</xdr:rowOff>
    </xdr:from>
    <xdr:to>
      <xdr:col>21</xdr:col>
      <xdr:colOff>394718</xdr:colOff>
      <xdr:row>21</xdr:row>
      <xdr:rowOff>174624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63196B6-B7EE-6217-F273-6D67FA57D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" r="32839"/>
        <a:stretch/>
      </xdr:blipFill>
      <xdr:spPr>
        <a:xfrm rot="16200000">
          <a:off x="13044203" y="1719545"/>
          <a:ext cx="1936750" cy="3371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</xdr:row>
      <xdr:rowOff>25400</xdr:rowOff>
    </xdr:from>
    <xdr:to>
      <xdr:col>36</xdr:col>
      <xdr:colOff>190500</xdr:colOff>
      <xdr:row>11</xdr:row>
      <xdr:rowOff>14484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1D16F2-06DF-43D6-0E4F-7F2A34E56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00" y="228600"/>
          <a:ext cx="6794500" cy="2021084"/>
        </a:xfrm>
        <a:prstGeom prst="rect">
          <a:avLst/>
        </a:prstGeom>
      </xdr:spPr>
    </xdr:pic>
    <xdr:clientData/>
  </xdr:twoCellAnchor>
  <xdr:twoCellAnchor editAs="oneCell">
    <xdr:from>
      <xdr:col>26</xdr:col>
      <xdr:colOff>38099</xdr:colOff>
      <xdr:row>14</xdr:row>
      <xdr:rowOff>50800</xdr:rowOff>
    </xdr:from>
    <xdr:to>
      <xdr:col>36</xdr:col>
      <xdr:colOff>271598</xdr:colOff>
      <xdr:row>24</xdr:row>
      <xdr:rowOff>165100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EE812D5-4308-AA19-940D-59A361D7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7099" y="2895600"/>
          <a:ext cx="6837499" cy="2146300"/>
        </a:xfrm>
        <a:prstGeom prst="rect">
          <a:avLst/>
        </a:prstGeom>
      </xdr:spPr>
    </xdr:pic>
    <xdr:clientData/>
  </xdr:twoCellAnchor>
  <xdr:twoCellAnchor editAs="oneCell">
    <xdr:from>
      <xdr:col>15</xdr:col>
      <xdr:colOff>607788</xdr:colOff>
      <xdr:row>5</xdr:row>
      <xdr:rowOff>190500</xdr:rowOff>
    </xdr:from>
    <xdr:to>
      <xdr:col>22</xdr:col>
      <xdr:colOff>125012</xdr:colOff>
      <xdr:row>18</xdr:row>
      <xdr:rowOff>9070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E16B37-4224-534A-06DE-FF4D40178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894"/>
        <a:stretch/>
      </xdr:blipFill>
      <xdr:spPr>
        <a:xfrm rot="16200000">
          <a:off x="14141364" y="318495"/>
          <a:ext cx="2412999" cy="4152724"/>
        </a:xfrm>
        <a:prstGeom prst="rect">
          <a:avLst/>
        </a:prstGeom>
      </xdr:spPr>
    </xdr:pic>
    <xdr:clientData/>
  </xdr:twoCellAnchor>
  <xdr:twoCellAnchor editAs="oneCell">
    <xdr:from>
      <xdr:col>19</xdr:col>
      <xdr:colOff>17268</xdr:colOff>
      <xdr:row>6</xdr:row>
      <xdr:rowOff>117927</xdr:rowOff>
    </xdr:from>
    <xdr:to>
      <xdr:col>25</xdr:col>
      <xdr:colOff>394180</xdr:colOff>
      <xdr:row>18</xdr:row>
      <xdr:rowOff>-1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7FF6396-EECA-66E9-DD18-2905D60C1E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948"/>
        <a:stretch/>
      </xdr:blipFill>
      <xdr:spPr>
        <a:xfrm rot="16200000">
          <a:off x="16366473" y="278722"/>
          <a:ext cx="2276929" cy="43501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585611</xdr:colOff>
      <xdr:row>16</xdr:row>
      <xdr:rowOff>56444</xdr:rowOff>
    </xdr:from>
    <xdr:to>
      <xdr:col>32</xdr:col>
      <xdr:colOff>186002</xdr:colOff>
      <xdr:row>29</xdr:row>
      <xdr:rowOff>134055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5238AF-EB8F-86AA-7057-75084E45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3" y="3259666"/>
          <a:ext cx="6232614" cy="2645833"/>
        </a:xfrm>
        <a:prstGeom prst="rect">
          <a:avLst/>
        </a:prstGeom>
      </xdr:spPr>
    </xdr:pic>
    <xdr:clientData/>
  </xdr:twoCellAnchor>
  <xdr:twoCellAnchor editAs="oneCell">
    <xdr:from>
      <xdr:col>22</xdr:col>
      <xdr:colOff>578555</xdr:colOff>
      <xdr:row>0</xdr:row>
      <xdr:rowOff>56445</xdr:rowOff>
    </xdr:from>
    <xdr:to>
      <xdr:col>32</xdr:col>
      <xdr:colOff>254000</xdr:colOff>
      <xdr:row>13</xdr:row>
      <xdr:rowOff>148167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53EAB0-9614-F63C-D9C4-05C49DBC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6777" y="56445"/>
          <a:ext cx="6307668" cy="2688166"/>
        </a:xfrm>
        <a:prstGeom prst="rect">
          <a:avLst/>
        </a:prstGeom>
      </xdr:spPr>
    </xdr:pic>
    <xdr:clientData/>
  </xdr:twoCellAnchor>
  <xdr:twoCellAnchor editAs="oneCell">
    <xdr:from>
      <xdr:col>17</xdr:col>
      <xdr:colOff>176530</xdr:colOff>
      <xdr:row>0</xdr:row>
      <xdr:rowOff>0</xdr:rowOff>
    </xdr:from>
    <xdr:to>
      <xdr:col>22</xdr:col>
      <xdr:colOff>226270</xdr:colOff>
      <xdr:row>10</xdr:row>
      <xdr:rowOff>131379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D47F33-7B86-7BED-8FF3-2961CE9D7F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6" r="16502"/>
        <a:stretch/>
      </xdr:blipFill>
      <xdr:spPr>
        <a:xfrm rot="16200000">
          <a:off x="15237032" y="-608778"/>
          <a:ext cx="2116666" cy="3334222"/>
        </a:xfrm>
        <a:prstGeom prst="rect">
          <a:avLst/>
        </a:prstGeom>
      </xdr:spPr>
    </xdr:pic>
    <xdr:clientData/>
  </xdr:twoCellAnchor>
  <xdr:twoCellAnchor editAs="oneCell">
    <xdr:from>
      <xdr:col>16</xdr:col>
      <xdr:colOff>218969</xdr:colOff>
      <xdr:row>0</xdr:row>
      <xdr:rowOff>7297</xdr:rowOff>
    </xdr:from>
    <xdr:to>
      <xdr:col>20</xdr:col>
      <xdr:colOff>569314</xdr:colOff>
      <xdr:row>10</xdr:row>
      <xdr:rowOff>153273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F8B1625-857C-BA49-797F-962D79B9B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98" r="12290" b="3820"/>
        <a:stretch/>
      </xdr:blipFill>
      <xdr:spPr>
        <a:xfrm rot="16200000">
          <a:off x="14437131" y="-416037"/>
          <a:ext cx="2131263" cy="29779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363681</xdr:colOff>
      <xdr:row>41</xdr:row>
      <xdr:rowOff>69272</xdr:rowOff>
    </xdr:from>
    <xdr:to>
      <xdr:col>41</xdr:col>
      <xdr:colOff>202045</xdr:colOff>
      <xdr:row>54</xdr:row>
      <xdr:rowOff>77572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C9E5AE-16BC-AE92-904A-A6F977AA6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4454" y="8179954"/>
          <a:ext cx="3786909" cy="2559845"/>
        </a:xfrm>
        <a:prstGeom prst="rect">
          <a:avLst/>
        </a:prstGeom>
      </xdr:spPr>
    </xdr:pic>
    <xdr:clientData/>
  </xdr:twoCellAnchor>
  <xdr:twoCellAnchor editAs="oneCell">
    <xdr:from>
      <xdr:col>35</xdr:col>
      <xdr:colOff>392544</xdr:colOff>
      <xdr:row>27</xdr:row>
      <xdr:rowOff>63499</xdr:rowOff>
    </xdr:from>
    <xdr:to>
      <xdr:col>41</xdr:col>
      <xdr:colOff>524303</xdr:colOff>
      <xdr:row>38</xdr:row>
      <xdr:rowOff>138545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6F8D9E3-A47F-38B2-1643-3DBC1C7A4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3317" y="5403272"/>
          <a:ext cx="4080304" cy="2245591"/>
        </a:xfrm>
        <a:prstGeom prst="rect">
          <a:avLst/>
        </a:prstGeom>
      </xdr:spPr>
    </xdr:pic>
    <xdr:clientData/>
  </xdr:twoCellAnchor>
  <xdr:twoCellAnchor editAs="oneCell">
    <xdr:from>
      <xdr:col>28</xdr:col>
      <xdr:colOff>207817</xdr:colOff>
      <xdr:row>14</xdr:row>
      <xdr:rowOff>161634</xdr:rowOff>
    </xdr:from>
    <xdr:to>
      <xdr:col>33</xdr:col>
      <xdr:colOff>503077</xdr:colOff>
      <xdr:row>25</xdr:row>
      <xdr:rowOff>115453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E262A77-D4A8-BA08-87B1-186D8E488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41953" y="2938316"/>
          <a:ext cx="3585715" cy="2112819"/>
        </a:xfrm>
        <a:prstGeom prst="rect">
          <a:avLst/>
        </a:prstGeom>
      </xdr:spPr>
    </xdr:pic>
    <xdr:clientData/>
  </xdr:twoCellAnchor>
  <xdr:twoCellAnchor editAs="oneCell">
    <xdr:from>
      <xdr:col>28</xdr:col>
      <xdr:colOff>34637</xdr:colOff>
      <xdr:row>0</xdr:row>
      <xdr:rowOff>144318</xdr:rowOff>
    </xdr:from>
    <xdr:to>
      <xdr:col>34</xdr:col>
      <xdr:colOff>367348</xdr:colOff>
      <xdr:row>12</xdr:row>
      <xdr:rowOff>40409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2BD6B94-3119-F64A-A942-328AB7D91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8773" y="144318"/>
          <a:ext cx="4281257" cy="2268682"/>
        </a:xfrm>
        <a:prstGeom prst="rect">
          <a:avLst/>
        </a:prstGeom>
      </xdr:spPr>
    </xdr:pic>
    <xdr:clientData/>
  </xdr:twoCellAnchor>
  <xdr:twoCellAnchor editAs="oneCell">
    <xdr:from>
      <xdr:col>35</xdr:col>
      <xdr:colOff>305953</xdr:colOff>
      <xdr:row>56</xdr:row>
      <xdr:rowOff>80819</xdr:rowOff>
    </xdr:from>
    <xdr:to>
      <xdr:col>41</xdr:col>
      <xdr:colOff>317051</xdr:colOff>
      <xdr:row>68</xdr:row>
      <xdr:rowOff>173182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5E4BFF3-4232-EB01-F987-A673BEFC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6726" y="11147137"/>
          <a:ext cx="3959643" cy="2447636"/>
        </a:xfrm>
        <a:prstGeom prst="rect">
          <a:avLst/>
        </a:prstGeom>
      </xdr:spPr>
    </xdr:pic>
    <xdr:clientData/>
  </xdr:twoCellAnchor>
  <xdr:twoCellAnchor editAs="oneCell">
    <xdr:from>
      <xdr:col>28</xdr:col>
      <xdr:colOff>432956</xdr:colOff>
      <xdr:row>41</xdr:row>
      <xdr:rowOff>138543</xdr:rowOff>
    </xdr:from>
    <xdr:to>
      <xdr:col>34</xdr:col>
      <xdr:colOff>285296</xdr:colOff>
      <xdr:row>53</xdr:row>
      <xdr:rowOff>132771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575D260-376B-DAC4-19C7-A3957A2EC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7092" y="8249225"/>
          <a:ext cx="3800886" cy="2349501"/>
        </a:xfrm>
        <a:prstGeom prst="rect">
          <a:avLst/>
        </a:prstGeom>
      </xdr:spPr>
    </xdr:pic>
    <xdr:clientData/>
  </xdr:twoCellAnchor>
  <xdr:twoCellAnchor editAs="oneCell">
    <xdr:from>
      <xdr:col>35</xdr:col>
      <xdr:colOff>92363</xdr:colOff>
      <xdr:row>0</xdr:row>
      <xdr:rowOff>121227</xdr:rowOff>
    </xdr:from>
    <xdr:to>
      <xdr:col>41</xdr:col>
      <xdr:colOff>509184</xdr:colOff>
      <xdr:row>12</xdr:row>
      <xdr:rowOff>34635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94CD6BE-80A0-7D54-17BF-22B0D0FB4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3136" y="121227"/>
          <a:ext cx="4365366" cy="2285999"/>
        </a:xfrm>
        <a:prstGeom prst="rect">
          <a:avLst/>
        </a:prstGeom>
      </xdr:spPr>
    </xdr:pic>
    <xdr:clientData/>
  </xdr:twoCellAnchor>
  <xdr:twoCellAnchor editAs="oneCell">
    <xdr:from>
      <xdr:col>20</xdr:col>
      <xdr:colOff>28863</xdr:colOff>
      <xdr:row>18</xdr:row>
      <xdr:rowOff>98135</xdr:rowOff>
    </xdr:from>
    <xdr:to>
      <xdr:col>26</xdr:col>
      <xdr:colOff>151090</xdr:colOff>
      <xdr:row>28</xdr:row>
      <xdr:rowOff>34636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416DFEA-86C6-B786-492C-EC6A65718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061"/>
        <a:stretch/>
      </xdr:blipFill>
      <xdr:spPr>
        <a:xfrm>
          <a:off x="16198272" y="3659908"/>
          <a:ext cx="4070773" cy="1910773"/>
        </a:xfrm>
        <a:prstGeom prst="rect">
          <a:avLst/>
        </a:prstGeom>
      </xdr:spPr>
    </xdr:pic>
    <xdr:clientData/>
  </xdr:twoCellAnchor>
  <xdr:twoCellAnchor editAs="oneCell">
    <xdr:from>
      <xdr:col>20</xdr:col>
      <xdr:colOff>456046</xdr:colOff>
      <xdr:row>32</xdr:row>
      <xdr:rowOff>5773</xdr:rowOff>
    </xdr:from>
    <xdr:to>
      <xdr:col>25</xdr:col>
      <xdr:colOff>575106</xdr:colOff>
      <xdr:row>40</xdr:row>
      <xdr:rowOff>161636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BAAC8CF-87CA-4310-8B11-59C030B22A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207"/>
        <a:stretch/>
      </xdr:blipFill>
      <xdr:spPr>
        <a:xfrm>
          <a:off x="16625455" y="6338455"/>
          <a:ext cx="3409515" cy="1731817"/>
        </a:xfrm>
        <a:prstGeom prst="rect">
          <a:avLst/>
        </a:prstGeom>
      </xdr:spPr>
    </xdr:pic>
    <xdr:clientData/>
  </xdr:twoCellAnchor>
  <xdr:twoCellAnchor editAs="oneCell">
    <xdr:from>
      <xdr:col>17</xdr:col>
      <xdr:colOff>248228</xdr:colOff>
      <xdr:row>1</xdr:row>
      <xdr:rowOff>202044</xdr:rowOff>
    </xdr:from>
    <xdr:to>
      <xdr:col>22</xdr:col>
      <xdr:colOff>288219</xdr:colOff>
      <xdr:row>10</xdr:row>
      <xdr:rowOff>150089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596AAEB-EE4F-04FB-C5D4-A1C40BD228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347"/>
        <a:stretch/>
      </xdr:blipFill>
      <xdr:spPr>
        <a:xfrm>
          <a:off x="14443364" y="404089"/>
          <a:ext cx="3330446" cy="1720273"/>
        </a:xfrm>
        <a:prstGeom prst="rect">
          <a:avLst/>
        </a:prstGeom>
      </xdr:spPr>
    </xdr:pic>
    <xdr:clientData/>
  </xdr:twoCellAnchor>
  <xdr:twoCellAnchor editAs="oneCell">
    <xdr:from>
      <xdr:col>22</xdr:col>
      <xdr:colOff>277091</xdr:colOff>
      <xdr:row>2</xdr:row>
      <xdr:rowOff>11545</xdr:rowOff>
    </xdr:from>
    <xdr:to>
      <xdr:col>27</xdr:col>
      <xdr:colOff>317082</xdr:colOff>
      <xdr:row>10</xdr:row>
      <xdr:rowOff>69272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A60AFD5-A2D4-4F0D-BFFB-BC2CC7E9F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" t="51134" r="-347" b="-12"/>
        <a:stretch/>
      </xdr:blipFill>
      <xdr:spPr>
        <a:xfrm>
          <a:off x="17762682" y="415636"/>
          <a:ext cx="3330446" cy="1627909"/>
        </a:xfrm>
        <a:prstGeom prst="rect">
          <a:avLst/>
        </a:prstGeom>
      </xdr:spPr>
    </xdr:pic>
    <xdr:clientData/>
  </xdr:twoCellAnchor>
  <xdr:twoCellAnchor editAs="oneCell">
    <xdr:from>
      <xdr:col>35</xdr:col>
      <xdr:colOff>513772</xdr:colOff>
      <xdr:row>14</xdr:row>
      <xdr:rowOff>98137</xdr:rowOff>
    </xdr:from>
    <xdr:to>
      <xdr:col>41</xdr:col>
      <xdr:colOff>82361</xdr:colOff>
      <xdr:row>25</xdr:row>
      <xdr:rowOff>11546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EF9951-090C-F008-349D-6B8354F8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4545" y="2874819"/>
          <a:ext cx="3517134" cy="2072409"/>
        </a:xfrm>
        <a:prstGeom prst="rect">
          <a:avLst/>
        </a:prstGeom>
      </xdr:spPr>
    </xdr:pic>
    <xdr:clientData/>
  </xdr:twoCellAnchor>
  <xdr:twoCellAnchor editAs="oneCell">
    <xdr:from>
      <xdr:col>28</xdr:col>
      <xdr:colOff>150090</xdr:colOff>
      <xdr:row>27</xdr:row>
      <xdr:rowOff>63499</xdr:rowOff>
    </xdr:from>
    <xdr:to>
      <xdr:col>34</xdr:col>
      <xdr:colOff>432953</xdr:colOff>
      <xdr:row>39</xdr:row>
      <xdr:rowOff>25433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B4961C6-BD02-46A5-19B1-80F10A2F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4226" y="5403272"/>
          <a:ext cx="4231409" cy="2328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AA55-1DD0-48EF-92A3-2BC5DF2AB6B7}">
  <dimension ref="A1:AL33"/>
  <sheetViews>
    <sheetView topLeftCell="A18" zoomScale="90" zoomScaleNormal="90" workbookViewId="0">
      <pane xSplit="1" topLeftCell="B1" activePane="topRight" state="frozen"/>
      <selection pane="topRight" activeCell="F33" sqref="F33"/>
    </sheetView>
  </sheetViews>
  <sheetFormatPr defaultRowHeight="15.5" x14ac:dyDescent="0.35"/>
  <cols>
    <col min="5" max="5" width="9.75" bestFit="1" customWidth="1"/>
    <col min="6" max="6" width="8.83203125" customWidth="1"/>
    <col min="7" max="7" width="14.6640625" bestFit="1" customWidth="1"/>
    <col min="8" max="8" width="11.9140625" bestFit="1" customWidth="1"/>
    <col min="9" max="9" width="11.9140625" customWidth="1"/>
    <col min="10" max="14" width="8.83203125" customWidth="1"/>
  </cols>
  <sheetData>
    <row r="1" spans="1:38" ht="16" thickBot="1" x14ac:dyDescent="0.4">
      <c r="M1" t="s">
        <v>26</v>
      </c>
    </row>
    <row r="2" spans="1:38" ht="16" thickBot="1" x14ac:dyDescent="0.4">
      <c r="A2" s="24" t="s">
        <v>29</v>
      </c>
      <c r="B2" s="24" t="s">
        <v>30</v>
      </c>
      <c r="C2" s="2" t="s">
        <v>27</v>
      </c>
      <c r="D2" s="2" t="s">
        <v>28</v>
      </c>
      <c r="E2" s="3" t="s">
        <v>0</v>
      </c>
      <c r="F2" s="1"/>
      <c r="G2" s="4" t="s">
        <v>6</v>
      </c>
      <c r="H2" s="4" t="s">
        <v>7</v>
      </c>
      <c r="I2" s="1" t="s">
        <v>45</v>
      </c>
      <c r="J2" s="1"/>
      <c r="K2" s="1"/>
      <c r="L2" s="1"/>
      <c r="M2" s="4" t="s">
        <v>6</v>
      </c>
      <c r="N2" s="4" t="s">
        <v>7</v>
      </c>
      <c r="O2" s="1" t="s">
        <v>45</v>
      </c>
    </row>
    <row r="3" spans="1:38" x14ac:dyDescent="0.35">
      <c r="A3" s="17" t="s">
        <v>31</v>
      </c>
      <c r="B3" s="17">
        <v>50</v>
      </c>
      <c r="C3" s="6">
        <v>3741.7799043877167</v>
      </c>
      <c r="D3" s="6">
        <v>9850.421675571175</v>
      </c>
      <c r="E3" s="11">
        <v>12302.028</v>
      </c>
      <c r="F3" s="32" t="s">
        <v>48</v>
      </c>
      <c r="G3" s="32">
        <f t="shared" ref="G3" si="0">C3/E3</f>
        <v>0.30415959908298995</v>
      </c>
      <c r="H3" s="32">
        <f t="shared" ref="H3" si="1">D3/C3</f>
        <v>2.6325497296140514</v>
      </c>
      <c r="I3" s="32">
        <f t="shared" ref="I3" si="2">D3/E3</f>
        <v>0.80071527032544343</v>
      </c>
      <c r="M3" s="32">
        <f t="shared" ref="M3" si="3">G3/$J$9*100</f>
        <v>195.71009179845851</v>
      </c>
      <c r="N3" s="32">
        <f t="shared" ref="N3" si="4">H3/$K$9*100</f>
        <v>181.28665196942413</v>
      </c>
      <c r="O3" s="32">
        <f t="shared" ref="O3" si="5">I3/$L$9*100</f>
        <v>333.22324092703434</v>
      </c>
    </row>
    <row r="4" spans="1:38" x14ac:dyDescent="0.35">
      <c r="A4" s="15" t="s">
        <v>31</v>
      </c>
      <c r="B4" s="15" t="s">
        <v>32</v>
      </c>
      <c r="C4" s="7">
        <v>3072.807140261626</v>
      </c>
      <c r="D4" s="7">
        <v>5434.5587718874904</v>
      </c>
      <c r="E4" s="11">
        <v>8375.652</v>
      </c>
      <c r="G4">
        <f t="shared" ref="G4:G16" si="6">C4/E4</f>
        <v>0.36687378370801771</v>
      </c>
      <c r="H4">
        <f t="shared" ref="H4:H16" si="7">D4/C4</f>
        <v>1.7685974172218237</v>
      </c>
      <c r="I4">
        <f t="shared" ref="I4:I16" si="8">D4/E4</f>
        <v>0.64885202631239813</v>
      </c>
      <c r="M4">
        <f t="shared" ref="M4:M16" si="9">G4/$J$9*100</f>
        <v>236.06324477154863</v>
      </c>
      <c r="N4">
        <f t="shared" ref="N4:N16" si="10">H4/$K$9*100</f>
        <v>121.79185101165042</v>
      </c>
      <c r="O4">
        <f t="shared" ref="O4:O16" si="11">I4/$L$9*100</f>
        <v>270.02429340708466</v>
      </c>
    </row>
    <row r="5" spans="1:38" x14ac:dyDescent="0.35">
      <c r="A5" s="18" t="s">
        <v>36</v>
      </c>
      <c r="B5" s="19" t="s">
        <v>32</v>
      </c>
      <c r="C5" s="6">
        <v>6368.4094550554146</v>
      </c>
      <c r="D5" s="6">
        <v>9909.1815526208211</v>
      </c>
      <c r="E5" s="11">
        <v>22516.626</v>
      </c>
      <c r="F5" s="32" t="s">
        <v>48</v>
      </c>
      <c r="G5" s="32">
        <f t="shared" si="6"/>
        <v>0.2828314266558149</v>
      </c>
      <c r="H5" s="32">
        <f t="shared" si="7"/>
        <v>1.5559900195730421</v>
      </c>
      <c r="I5" s="32">
        <f t="shared" si="8"/>
        <v>0.44008287709805283</v>
      </c>
      <c r="M5" s="32">
        <f t="shared" si="9"/>
        <v>181.98657757697617</v>
      </c>
      <c r="N5" s="32">
        <f t="shared" si="10"/>
        <v>107.15095634208221</v>
      </c>
      <c r="O5" s="32">
        <f t="shared" si="11"/>
        <v>183.14355678954894</v>
      </c>
    </row>
    <row r="6" spans="1:38" x14ac:dyDescent="0.35">
      <c r="A6" s="15" t="s">
        <v>31</v>
      </c>
      <c r="B6" s="15" t="s">
        <v>32</v>
      </c>
      <c r="C6" s="7">
        <v>2943.3218114098854</v>
      </c>
      <c r="D6" s="7">
        <v>3937.3379885651339</v>
      </c>
      <c r="E6" s="11">
        <v>26210.274000000001</v>
      </c>
      <c r="G6">
        <f t="shared" ref="G6:G12" si="12">C6/E6</f>
        <v>0.11229649149832945</v>
      </c>
      <c r="H6">
        <f t="shared" ref="H6:H12" si="13">D6/C6</f>
        <v>1.337719162512883</v>
      </c>
      <c r="I6">
        <f t="shared" ref="I6:I12" si="14">D6/E6</f>
        <v>0.15022116856028037</v>
      </c>
      <c r="M6">
        <f t="shared" si="9"/>
        <v>72.256659747195073</v>
      </c>
      <c r="N6">
        <f t="shared" si="10"/>
        <v>92.120055898376577</v>
      </c>
      <c r="O6">
        <f t="shared" si="11"/>
        <v>62.515586374614351</v>
      </c>
    </row>
    <row r="7" spans="1:38" x14ac:dyDescent="0.35">
      <c r="A7" s="15" t="s">
        <v>31</v>
      </c>
      <c r="B7" s="15" t="s">
        <v>33</v>
      </c>
      <c r="C7" s="7">
        <v>652.38862645348854</v>
      </c>
      <c r="D7" s="7">
        <v>1099.29146629156</v>
      </c>
      <c r="E7" s="11">
        <v>8842.652</v>
      </c>
      <c r="G7">
        <f t="shared" si="12"/>
        <v>7.3777485131551995E-2</v>
      </c>
      <c r="H7">
        <f t="shared" si="13"/>
        <v>1.6850254920407215</v>
      </c>
      <c r="I7">
        <f t="shared" si="14"/>
        <v>0.12431694318532042</v>
      </c>
      <c r="M7">
        <f t="shared" si="9"/>
        <v>47.471782680170378</v>
      </c>
      <c r="N7">
        <f t="shared" si="10"/>
        <v>116.03679372088374</v>
      </c>
      <c r="O7">
        <f t="shared" si="11"/>
        <v>51.735362426043821</v>
      </c>
    </row>
    <row r="8" spans="1:38" x14ac:dyDescent="0.35">
      <c r="A8" s="15" t="s">
        <v>31</v>
      </c>
      <c r="B8" s="15" t="s">
        <v>33</v>
      </c>
      <c r="C8" s="7">
        <v>3113.7739456531635</v>
      </c>
      <c r="D8" s="7">
        <v>6253.0015539124943</v>
      </c>
      <c r="E8" s="11">
        <v>27570.437000000002</v>
      </c>
      <c r="G8">
        <f t="shared" si="12"/>
        <v>0.11293886802204707</v>
      </c>
      <c r="H8">
        <f t="shared" si="13"/>
        <v>2.0081745377315205</v>
      </c>
      <c r="I8">
        <f t="shared" si="14"/>
        <v>0.22680095908209558</v>
      </c>
      <c r="M8">
        <f t="shared" si="9"/>
        <v>72.669993959907686</v>
      </c>
      <c r="N8">
        <f t="shared" si="10"/>
        <v>138.28997584367235</v>
      </c>
      <c r="O8">
        <f t="shared" si="11"/>
        <v>94.384799980121116</v>
      </c>
    </row>
    <row r="9" spans="1:38" x14ac:dyDescent="0.35">
      <c r="A9" s="15" t="s">
        <v>31</v>
      </c>
      <c r="B9" s="15" t="s">
        <v>33</v>
      </c>
      <c r="C9" s="7">
        <v>2450.9538290334276</v>
      </c>
      <c r="D9" s="7">
        <v>1130.4320891624266</v>
      </c>
      <c r="E9" s="11">
        <v>22044.898000000001</v>
      </c>
      <c r="G9">
        <f t="shared" si="12"/>
        <v>0.11118009387176242</v>
      </c>
      <c r="H9">
        <f t="shared" si="13"/>
        <v>0.46122129098132802</v>
      </c>
      <c r="I9">
        <f t="shared" si="14"/>
        <v>5.1278626426959496E-2</v>
      </c>
      <c r="J9">
        <f>AVERAGE(G6:G9,G4)</f>
        <v>0.15541334444634175</v>
      </c>
      <c r="K9">
        <f t="shared" ref="K9:L9" si="15">AVERAGE(H6:H9,H4)</f>
        <v>1.4521475800976555</v>
      </c>
      <c r="L9">
        <f t="shared" si="15"/>
        <v>0.24029394471341078</v>
      </c>
      <c r="M9">
        <f t="shared" si="9"/>
        <v>71.538318841178167</v>
      </c>
      <c r="N9">
        <f t="shared" si="10"/>
        <v>31.761323525416842</v>
      </c>
      <c r="O9">
        <f t="shared" si="11"/>
        <v>21.339957812136095</v>
      </c>
    </row>
    <row r="10" spans="1:38" x14ac:dyDescent="0.35">
      <c r="A10" s="15" t="s">
        <v>34</v>
      </c>
      <c r="B10" s="15" t="s">
        <v>32</v>
      </c>
      <c r="C10" s="7">
        <v>5002.5657703488323</v>
      </c>
      <c r="D10" s="7">
        <v>3303.2908765216198</v>
      </c>
      <c r="E10" s="11">
        <v>16729.667999999998</v>
      </c>
      <c r="G10">
        <f t="shared" si="12"/>
        <v>0.29902361304174313</v>
      </c>
      <c r="H10">
        <f t="shared" si="13"/>
        <v>0.66031932975291574</v>
      </c>
      <c r="I10">
        <f t="shared" si="14"/>
        <v>0.19745107174401907</v>
      </c>
      <c r="M10">
        <f t="shared" si="9"/>
        <v>192.4053652580551</v>
      </c>
      <c r="N10">
        <f t="shared" si="10"/>
        <v>45.471916133242459</v>
      </c>
      <c r="O10">
        <f t="shared" si="11"/>
        <v>82.170639788493745</v>
      </c>
    </row>
    <row r="11" spans="1:38" ht="16" thickBot="1" x14ac:dyDescent="0.4">
      <c r="A11" s="15" t="s">
        <v>34</v>
      </c>
      <c r="B11" s="15" t="s">
        <v>32</v>
      </c>
      <c r="C11" s="7">
        <v>3249.3855235964729</v>
      </c>
      <c r="D11" s="7">
        <v>662.68298020473776</v>
      </c>
      <c r="E11" s="11">
        <v>8230.4590000000007</v>
      </c>
      <c r="G11">
        <f t="shared" si="12"/>
        <v>0.39480003771314243</v>
      </c>
      <c r="H11">
        <f t="shared" si="13"/>
        <v>0.20394101450641949</v>
      </c>
      <c r="I11">
        <f t="shared" si="14"/>
        <v>8.0515920218390949E-2</v>
      </c>
      <c r="M11">
        <f t="shared" si="9"/>
        <v>254.03226416599747</v>
      </c>
      <c r="N11">
        <f t="shared" si="10"/>
        <v>14.044096984461088</v>
      </c>
      <c r="O11">
        <f t="shared" si="11"/>
        <v>33.507261414522596</v>
      </c>
    </row>
    <row r="12" spans="1:38" ht="16" thickBot="1" x14ac:dyDescent="0.4">
      <c r="A12" s="15" t="s">
        <v>34</v>
      </c>
      <c r="B12" s="15" t="s">
        <v>32</v>
      </c>
      <c r="C12" s="6">
        <v>3589.6544246229969</v>
      </c>
      <c r="D12" s="6">
        <v>1262.8293002816135</v>
      </c>
      <c r="E12" s="11">
        <v>15540.401</v>
      </c>
      <c r="F12" s="32" t="s">
        <v>48</v>
      </c>
      <c r="G12" s="32">
        <f t="shared" si="12"/>
        <v>0.23098853270407868</v>
      </c>
      <c r="H12" s="32">
        <f t="shared" si="13"/>
        <v>0.35179690045351431</v>
      </c>
      <c r="I12" s="32">
        <f t="shared" si="14"/>
        <v>8.1261049845600092E-2</v>
      </c>
      <c r="M12" s="32">
        <f t="shared" ref="M12" si="16">G12/$J$9*100</f>
        <v>148.6285064689732</v>
      </c>
      <c r="N12" s="32">
        <f t="shared" ref="N12" si="17">H12/$K$9*100</f>
        <v>24.225974362044958</v>
      </c>
      <c r="O12" s="32">
        <f t="shared" ref="O12" si="18">I12/$L$9*100</f>
        <v>33.817352302621266</v>
      </c>
      <c r="AI12" s="42" t="s">
        <v>4</v>
      </c>
      <c r="AJ12" s="43"/>
      <c r="AK12" s="43"/>
      <c r="AL12" s="44"/>
    </row>
    <row r="13" spans="1:38" ht="16" thickBot="1" x14ac:dyDescent="0.4">
      <c r="A13" s="15" t="s">
        <v>34</v>
      </c>
      <c r="B13" s="15" t="s">
        <v>32</v>
      </c>
      <c r="C13" s="7">
        <v>4876.4183548328438</v>
      </c>
      <c r="D13" s="7">
        <v>7754.1085758652789</v>
      </c>
      <c r="E13" s="11">
        <v>28402.173999999999</v>
      </c>
      <c r="G13">
        <f t="shared" si="6"/>
        <v>0.17169172876811628</v>
      </c>
      <c r="H13">
        <f t="shared" si="7"/>
        <v>1.5901237366520162</v>
      </c>
      <c r="I13">
        <f t="shared" si="8"/>
        <v>0.27301109330100148</v>
      </c>
      <c r="M13">
        <f t="shared" si="9"/>
        <v>110.47425134551096</v>
      </c>
      <c r="N13">
        <f t="shared" si="10"/>
        <v>109.50152439362132</v>
      </c>
      <c r="O13">
        <f t="shared" si="11"/>
        <v>113.61546943124645</v>
      </c>
      <c r="Y13" s="42" t="s">
        <v>2</v>
      </c>
      <c r="Z13" s="43"/>
      <c r="AA13" s="43"/>
      <c r="AB13" s="44"/>
    </row>
    <row r="14" spans="1:38" x14ac:dyDescent="0.35">
      <c r="A14" s="15" t="s">
        <v>34</v>
      </c>
      <c r="B14" s="15" t="s">
        <v>33</v>
      </c>
      <c r="C14" s="7">
        <v>4823.4480235964729</v>
      </c>
      <c r="D14" s="7">
        <v>9261.8055114746094</v>
      </c>
      <c r="E14" s="11">
        <v>23204.253000000001</v>
      </c>
      <c r="G14">
        <f t="shared" si="6"/>
        <v>0.2078691360414176</v>
      </c>
      <c r="H14">
        <f t="shared" si="7"/>
        <v>1.9201628101236998</v>
      </c>
      <c r="I14">
        <f t="shared" si="8"/>
        <v>0.39914258439927408</v>
      </c>
      <c r="M14">
        <f t="shared" si="9"/>
        <v>133.75243727103938</v>
      </c>
      <c r="N14">
        <f t="shared" si="10"/>
        <v>132.22917811112359</v>
      </c>
      <c r="O14">
        <f t="shared" si="11"/>
        <v>166.1059686191077</v>
      </c>
    </row>
    <row r="15" spans="1:38" x14ac:dyDescent="0.35">
      <c r="A15" s="15" t="s">
        <v>34</v>
      </c>
      <c r="B15" s="15" t="s">
        <v>33</v>
      </c>
      <c r="C15" s="7">
        <v>4113.8087129814667</v>
      </c>
      <c r="D15" s="7">
        <v>4596.6583755848005</v>
      </c>
      <c r="E15" s="11">
        <v>17719.132000000001</v>
      </c>
      <c r="G15">
        <f t="shared" si="6"/>
        <v>0.23216762045575745</v>
      </c>
      <c r="H15">
        <f t="shared" si="7"/>
        <v>1.1173729009517777</v>
      </c>
      <c r="I15">
        <f t="shared" si="8"/>
        <v>0.25941780757572097</v>
      </c>
      <c r="M15">
        <f t="shared" si="9"/>
        <v>149.38718504698031</v>
      </c>
      <c r="N15">
        <f t="shared" si="10"/>
        <v>76.946235786629586</v>
      </c>
      <c r="O15">
        <f t="shared" si="11"/>
        <v>107.95852882814773</v>
      </c>
    </row>
    <row r="16" spans="1:38" x14ac:dyDescent="0.35">
      <c r="A16" s="15" t="s">
        <v>34</v>
      </c>
      <c r="B16" s="15" t="s">
        <v>33</v>
      </c>
      <c r="C16" s="7">
        <v>6383.9533066860458</v>
      </c>
      <c r="D16" s="7">
        <v>7385.9982626271794</v>
      </c>
      <c r="E16" s="11">
        <v>16523.714</v>
      </c>
      <c r="G16">
        <f t="shared" si="6"/>
        <v>0.38635099268155126</v>
      </c>
      <c r="H16">
        <f t="shared" si="7"/>
        <v>1.1569630772348649</v>
      </c>
      <c r="I16">
        <f t="shared" si="8"/>
        <v>0.44699383338559234</v>
      </c>
      <c r="M16">
        <f t="shared" si="9"/>
        <v>248.5957650920661</v>
      </c>
      <c r="N16">
        <f t="shared" si="10"/>
        <v>79.672554848527184</v>
      </c>
      <c r="O16">
        <f t="shared" si="11"/>
        <v>186.01959941966265</v>
      </c>
    </row>
    <row r="17" spans="1:38" x14ac:dyDescent="0.35">
      <c r="E17" s="12"/>
    </row>
    <row r="18" spans="1:38" x14ac:dyDescent="0.35">
      <c r="A18" s="15" t="s">
        <v>31</v>
      </c>
      <c r="B18" s="15" t="s">
        <v>32</v>
      </c>
      <c r="C18" s="32">
        <v>10099.693068598259</v>
      </c>
      <c r="D18" s="32">
        <v>1213.7997740243691</v>
      </c>
      <c r="E18" s="11">
        <v>26190.558000000001</v>
      </c>
      <c r="F18" s="32" t="s">
        <v>48</v>
      </c>
      <c r="G18" s="32">
        <f t="shared" ref="G18" si="19">C18/E18</f>
        <v>0.38562343988998854</v>
      </c>
      <c r="H18" s="32">
        <f t="shared" ref="H18" si="20">D18/C18</f>
        <v>0.1201818476838953</v>
      </c>
      <c r="I18" s="32">
        <f t="shared" ref="I18" si="21">D18/E18</f>
        <v>4.6344937516198358E-2</v>
      </c>
      <c r="M18" s="32">
        <f t="shared" ref="M18" si="22">G18/$J$24*100</f>
        <v>73.04447477819653</v>
      </c>
      <c r="N18" s="32">
        <f t="shared" ref="N18" si="23">H18/$K$24*100</f>
        <v>80.416142997814418</v>
      </c>
      <c r="O18" s="32">
        <f>I18/$L$24*100</f>
        <v>59.715070413420094</v>
      </c>
    </row>
    <row r="19" spans="1:38" x14ac:dyDescent="0.35">
      <c r="A19" s="15" t="s">
        <v>31</v>
      </c>
      <c r="B19" s="15" t="s">
        <v>32</v>
      </c>
      <c r="C19">
        <v>8854.9205204277387</v>
      </c>
      <c r="D19">
        <v>1285.3119474814312</v>
      </c>
      <c r="E19" s="11">
        <v>6929.0280000000002</v>
      </c>
      <c r="G19">
        <f t="shared" ref="G19:G31" si="24">C19/E19</f>
        <v>1.2779455531753861</v>
      </c>
      <c r="H19">
        <f t="shared" ref="H19:H31" si="25">D19/C19</f>
        <v>0.14515228505058833</v>
      </c>
      <c r="I19">
        <f t="shared" ref="I19:I31" si="26">D19/E19</f>
        <v>0.18549671721364541</v>
      </c>
      <c r="M19">
        <f t="shared" ref="M19:M31" si="27">G19/$J$24*100</f>
        <v>242.06739547123505</v>
      </c>
      <c r="N19">
        <f t="shared" ref="N19:N31" si="28">H19/$K$24*100</f>
        <v>97.124375569504508</v>
      </c>
      <c r="O19">
        <f t="shared" ref="O19:O31" si="29">I19/$L$24*100</f>
        <v>239.01099286193937</v>
      </c>
    </row>
    <row r="20" spans="1:38" x14ac:dyDescent="0.35">
      <c r="A20" s="15" t="s">
        <v>31</v>
      </c>
      <c r="B20" s="15" t="s">
        <v>32</v>
      </c>
      <c r="C20" s="32">
        <v>15970.988473609999</v>
      </c>
      <c r="D20" s="32">
        <v>3797.7351862144774</v>
      </c>
      <c r="E20" s="11">
        <v>47032.256999999998</v>
      </c>
      <c r="F20" s="32" t="s">
        <v>48</v>
      </c>
      <c r="G20" s="32">
        <f t="shared" si="24"/>
        <v>0.33957520842790939</v>
      </c>
      <c r="H20" s="32">
        <f t="shared" si="25"/>
        <v>0.23778961411748217</v>
      </c>
      <c r="I20" s="32">
        <f t="shared" si="26"/>
        <v>8.0747457775936157E-2</v>
      </c>
      <c r="M20" s="32">
        <f t="shared" si="27"/>
        <v>64.322056652960256</v>
      </c>
      <c r="N20" s="32">
        <f t="shared" si="28"/>
        <v>159.10991535561971</v>
      </c>
      <c r="O20" s="32">
        <f t="shared" si="29"/>
        <v>104.04243451853566</v>
      </c>
    </row>
    <row r="21" spans="1:38" ht="16" thickBot="1" x14ac:dyDescent="0.4">
      <c r="A21" s="15" t="s">
        <v>31</v>
      </c>
      <c r="B21" s="15" t="s">
        <v>33</v>
      </c>
      <c r="C21">
        <v>7596.55396547899</v>
      </c>
      <c r="D21">
        <v>1790.7031614852449</v>
      </c>
      <c r="E21" s="11">
        <v>24435.921999999999</v>
      </c>
      <c r="G21">
        <f t="shared" si="24"/>
        <v>0.31087650244909892</v>
      </c>
      <c r="H21">
        <f t="shared" si="25"/>
        <v>0.23572572111285392</v>
      </c>
      <c r="I21">
        <f t="shared" si="26"/>
        <v>7.3281587716855737E-2</v>
      </c>
      <c r="M21">
        <f t="shared" si="27"/>
        <v>58.885971373408438</v>
      </c>
      <c r="N21">
        <f t="shared" si="28"/>
        <v>157.72892215081464</v>
      </c>
      <c r="O21">
        <f t="shared" si="29"/>
        <v>94.422722416871721</v>
      </c>
    </row>
    <row r="22" spans="1:38" ht="16" thickBot="1" x14ac:dyDescent="0.4">
      <c r="A22" s="15" t="s">
        <v>31</v>
      </c>
      <c r="B22" s="15" t="s">
        <v>33</v>
      </c>
      <c r="C22">
        <v>3038.7506423929226</v>
      </c>
      <c r="D22">
        <v>369.31384888665661</v>
      </c>
      <c r="E22" s="11">
        <v>11605.602000000001</v>
      </c>
      <c r="G22">
        <f t="shared" si="24"/>
        <v>0.26183481411760651</v>
      </c>
      <c r="H22">
        <f t="shared" si="25"/>
        <v>0.12153476620767847</v>
      </c>
      <c r="I22">
        <f t="shared" si="26"/>
        <v>3.1822032918814261E-2</v>
      </c>
      <c r="M22">
        <f t="shared" si="27"/>
        <v>49.59653511032284</v>
      </c>
      <c r="N22">
        <f t="shared" si="28"/>
        <v>81.321408573020918</v>
      </c>
      <c r="O22">
        <f t="shared" si="29"/>
        <v>41.00242741250851</v>
      </c>
      <c r="P22" s="42" t="s">
        <v>1</v>
      </c>
      <c r="Q22" s="43"/>
      <c r="R22" s="44"/>
    </row>
    <row r="23" spans="1:38" x14ac:dyDescent="0.35">
      <c r="A23" s="15" t="s">
        <v>31</v>
      </c>
      <c r="B23" s="15" t="s">
        <v>33</v>
      </c>
      <c r="C23">
        <v>7337.0615453575956</v>
      </c>
      <c r="D23">
        <v>993.63755092408564</v>
      </c>
      <c r="E23" s="11">
        <v>17155.735000000001</v>
      </c>
      <c r="G23">
        <f t="shared" si="24"/>
        <v>0.4276739845513815</v>
      </c>
      <c r="H23">
        <f t="shared" si="25"/>
        <v>0.13542717950250716</v>
      </c>
      <c r="I23">
        <f t="shared" si="26"/>
        <v>5.7918681474392421E-2</v>
      </c>
      <c r="M23">
        <f t="shared" si="27"/>
        <v>81.00965435806026</v>
      </c>
      <c r="N23">
        <f t="shared" si="28"/>
        <v>90.617107679262773</v>
      </c>
      <c r="O23">
        <f t="shared" si="29"/>
        <v>74.627744212341355</v>
      </c>
    </row>
    <row r="24" spans="1:38" x14ac:dyDescent="0.35">
      <c r="A24" s="15" t="s">
        <v>31</v>
      </c>
      <c r="B24" s="15" t="s">
        <v>33</v>
      </c>
      <c r="C24">
        <v>5566.1407135750705</v>
      </c>
      <c r="D24">
        <v>608.9890229872567</v>
      </c>
      <c r="E24" s="11">
        <v>15405.128000000001</v>
      </c>
      <c r="G24">
        <f t="shared" si="24"/>
        <v>0.36131739467371321</v>
      </c>
      <c r="H24">
        <f t="shared" si="25"/>
        <v>0.10940956298535791</v>
      </c>
      <c r="I24">
        <f t="shared" si="26"/>
        <v>3.9531578250259047E-2</v>
      </c>
      <c r="J24">
        <f>AVERAGE(G21:G24,G19)</f>
        <v>0.52792964979343726</v>
      </c>
      <c r="K24">
        <f t="shared" ref="K24:L24" si="30">AVERAGE(H21:H24,H19)</f>
        <v>0.14944990297179714</v>
      </c>
      <c r="L24">
        <f t="shared" si="30"/>
        <v>7.761011951479338E-2</v>
      </c>
      <c r="M24">
        <f t="shared" si="27"/>
        <v>68.440443686973381</v>
      </c>
      <c r="N24">
        <f t="shared" si="28"/>
        <v>73.208186027397232</v>
      </c>
      <c r="O24">
        <f t="shared" si="29"/>
        <v>50.936113096339028</v>
      </c>
    </row>
    <row r="25" spans="1:38" ht="16" thickBot="1" x14ac:dyDescent="0.4">
      <c r="A25" s="15" t="s">
        <v>34</v>
      </c>
      <c r="B25" s="15" t="s">
        <v>32</v>
      </c>
      <c r="C25">
        <v>9416.7525516777387</v>
      </c>
      <c r="D25">
        <v>1468.729522074349</v>
      </c>
      <c r="E25" s="11">
        <v>16040.513000000001</v>
      </c>
      <c r="G25">
        <f t="shared" si="24"/>
        <v>0.58706056044951549</v>
      </c>
      <c r="H25">
        <f t="shared" si="25"/>
        <v>0.15596985415239273</v>
      </c>
      <c r="I25">
        <f t="shared" si="26"/>
        <v>9.1563749991932855E-2</v>
      </c>
      <c r="M25">
        <f t="shared" si="27"/>
        <v>111.20052845662568</v>
      </c>
      <c r="N25">
        <f t="shared" si="28"/>
        <v>104.36263326435613</v>
      </c>
      <c r="O25">
        <f t="shared" si="29"/>
        <v>117.97913798403539</v>
      </c>
    </row>
    <row r="26" spans="1:38" ht="16" thickBot="1" x14ac:dyDescent="0.4">
      <c r="A26" s="15" t="s">
        <v>34</v>
      </c>
      <c r="B26" s="15" t="s">
        <v>32</v>
      </c>
      <c r="C26">
        <v>5493.5952155147752</v>
      </c>
      <c r="D26">
        <v>386.76830181370497</v>
      </c>
      <c r="E26" s="11">
        <v>11231.35</v>
      </c>
      <c r="G26">
        <f t="shared" si="24"/>
        <v>0.48913044429340863</v>
      </c>
      <c r="H26">
        <f t="shared" si="25"/>
        <v>7.0403494731721514E-2</v>
      </c>
      <c r="I26">
        <f t="shared" si="26"/>
        <v>3.4436492657935594E-2</v>
      </c>
      <c r="M26">
        <f t="shared" si="27"/>
        <v>92.650686409598407</v>
      </c>
      <c r="N26">
        <f t="shared" si="28"/>
        <v>47.108424516680643</v>
      </c>
      <c r="O26">
        <f t="shared" si="29"/>
        <v>44.371137260485213</v>
      </c>
      <c r="AI26" s="42" t="s">
        <v>5</v>
      </c>
      <c r="AJ26" s="43"/>
      <c r="AK26" s="43"/>
      <c r="AL26" s="44"/>
    </row>
    <row r="27" spans="1:38" ht="16" thickBot="1" x14ac:dyDescent="0.4">
      <c r="A27" s="15" t="s">
        <v>34</v>
      </c>
      <c r="B27" s="15" t="s">
        <v>32</v>
      </c>
      <c r="C27">
        <v>5339.365318476579</v>
      </c>
      <c r="D27">
        <v>775.74170212980698</v>
      </c>
      <c r="E27" s="11">
        <v>6715.3289999999997</v>
      </c>
      <c r="G27">
        <f t="shared" si="24"/>
        <v>0.79510107672707908</v>
      </c>
      <c r="H27">
        <f t="shared" si="25"/>
        <v>0.14528724967467493</v>
      </c>
      <c r="I27">
        <f t="shared" si="26"/>
        <v>0.11551804865105</v>
      </c>
      <c r="M27">
        <f t="shared" si="27"/>
        <v>150.60739192015032</v>
      </c>
      <c r="N27">
        <f t="shared" si="28"/>
        <v>97.214683171853423</v>
      </c>
      <c r="O27">
        <f t="shared" si="29"/>
        <v>148.84405458109228</v>
      </c>
      <c r="Y27" s="42" t="s">
        <v>3</v>
      </c>
      <c r="Z27" s="43"/>
      <c r="AA27" s="43"/>
      <c r="AB27" s="44"/>
    </row>
    <row r="28" spans="1:38" x14ac:dyDescent="0.35">
      <c r="A28" s="15" t="s">
        <v>34</v>
      </c>
      <c r="B28" s="15" t="s">
        <v>33</v>
      </c>
      <c r="C28">
        <v>8071.6817435152334</v>
      </c>
      <c r="D28">
        <v>1532.1739472842555</v>
      </c>
      <c r="E28" s="11">
        <v>18204.241000000002</v>
      </c>
      <c r="G28">
        <f t="shared" si="24"/>
        <v>0.44339567595898299</v>
      </c>
      <c r="H28">
        <f t="shared" si="25"/>
        <v>0.18982090671689328</v>
      </c>
      <c r="I28">
        <f t="shared" si="26"/>
        <v>8.4165769244883948E-2</v>
      </c>
      <c r="M28">
        <f t="shared" si="27"/>
        <v>83.987644212154052</v>
      </c>
      <c r="N28">
        <f t="shared" si="28"/>
        <v>127.01306788584172</v>
      </c>
      <c r="O28">
        <f t="shared" si="29"/>
        <v>108.44690070196449</v>
      </c>
    </row>
    <row r="29" spans="1:38" x14ac:dyDescent="0.35">
      <c r="A29" s="20" t="s">
        <v>34</v>
      </c>
      <c r="B29" s="16" t="s">
        <v>33</v>
      </c>
      <c r="C29">
        <v>7706.8320831424644</v>
      </c>
      <c r="D29">
        <v>1575.0035758450604</v>
      </c>
      <c r="E29" s="11">
        <v>23075.817999999999</v>
      </c>
      <c r="G29">
        <f t="shared" si="24"/>
        <v>0.33397871673032198</v>
      </c>
      <c r="H29">
        <f t="shared" si="25"/>
        <v>0.20436458960746579</v>
      </c>
      <c r="I29">
        <f t="shared" si="26"/>
        <v>6.8253423382220318E-2</v>
      </c>
      <c r="M29">
        <f t="shared" si="27"/>
        <v>63.26197379916011</v>
      </c>
      <c r="N29">
        <f t="shared" si="28"/>
        <v>136.74454485663443</v>
      </c>
      <c r="O29">
        <f t="shared" si="29"/>
        <v>87.943974070559747</v>
      </c>
    </row>
    <row r="30" spans="1:38" x14ac:dyDescent="0.35">
      <c r="A30" s="15" t="s">
        <v>31</v>
      </c>
      <c r="B30" s="15" t="s">
        <v>33</v>
      </c>
      <c r="C30">
        <v>6997.4600785902439</v>
      </c>
      <c r="D30">
        <v>1314.2000705252012</v>
      </c>
      <c r="E30" s="11">
        <v>15224.342000000001</v>
      </c>
      <c r="G30">
        <f t="shared" si="24"/>
        <v>0.45962315340723714</v>
      </c>
      <c r="H30">
        <f t="shared" si="25"/>
        <v>0.18781101367711825</v>
      </c>
      <c r="I30">
        <f t="shared" si="26"/>
        <v>8.6322290350886829E-2</v>
      </c>
      <c r="M30">
        <f t="shared" si="27"/>
        <v>87.06143964201928</v>
      </c>
      <c r="N30">
        <f t="shared" si="28"/>
        <v>125.66820716675893</v>
      </c>
      <c r="O30">
        <f t="shared" si="29"/>
        <v>111.22556039155798</v>
      </c>
    </row>
    <row r="31" spans="1:38" x14ac:dyDescent="0.35">
      <c r="A31" s="15" t="s">
        <v>34</v>
      </c>
      <c r="B31" s="15" t="s">
        <v>33</v>
      </c>
      <c r="C31">
        <v>12317.782881928542</v>
      </c>
      <c r="D31">
        <v>2064.3242366044815</v>
      </c>
      <c r="E31" s="11">
        <v>13746.028</v>
      </c>
      <c r="G31">
        <f t="shared" si="24"/>
        <v>0.8960976132107793</v>
      </c>
      <c r="H31">
        <f t="shared" si="25"/>
        <v>0.16758894489308282</v>
      </c>
      <c r="I31">
        <f t="shared" si="26"/>
        <v>0.15017605351920435</v>
      </c>
      <c r="M31">
        <f t="shared" si="27"/>
        <v>169.73807278325719</v>
      </c>
      <c r="N31">
        <f t="shared" si="28"/>
        <v>112.13720555222355</v>
      </c>
      <c r="O31">
        <f t="shared" si="29"/>
        <v>193.50060850064671</v>
      </c>
    </row>
    <row r="33" spans="6:6" x14ac:dyDescent="0.35">
      <c r="F33" s="39" t="s">
        <v>51</v>
      </c>
    </row>
  </sheetData>
  <mergeCells count="5">
    <mergeCell ref="P22:R22"/>
    <mergeCell ref="Y13:AB13"/>
    <mergeCell ref="Y27:AB27"/>
    <mergeCell ref="AI12:AL12"/>
    <mergeCell ref="AI26:AL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52AC-E1D3-472C-B29F-AC32A1160CE9}">
  <dimension ref="A1:AN33"/>
  <sheetViews>
    <sheetView zoomScale="80" zoomScaleNormal="80" workbookViewId="0">
      <pane xSplit="1" topLeftCell="B1" activePane="topRight" state="frozen"/>
      <selection pane="topRight" sqref="A1:A1048576"/>
    </sheetView>
  </sheetViews>
  <sheetFormatPr defaultRowHeight="15.5" x14ac:dyDescent="0.35"/>
  <cols>
    <col min="7" max="7" width="15.08203125" bestFit="1" customWidth="1"/>
    <col min="8" max="8" width="12.83203125" bestFit="1" customWidth="1"/>
  </cols>
  <sheetData>
    <row r="1" spans="1:40" ht="16" thickBot="1" x14ac:dyDescent="0.4"/>
    <row r="2" spans="1:40" ht="16" thickBot="1" x14ac:dyDescent="0.4">
      <c r="A2" s="24" t="s">
        <v>29</v>
      </c>
      <c r="B2" s="24" t="s">
        <v>30</v>
      </c>
      <c r="C2" s="2" t="s">
        <v>27</v>
      </c>
      <c r="D2" s="2" t="s">
        <v>28</v>
      </c>
      <c r="E2" s="3" t="s">
        <v>0</v>
      </c>
      <c r="G2" s="4" t="s">
        <v>6</v>
      </c>
      <c r="H2" s="4" t="s">
        <v>7</v>
      </c>
      <c r="I2" s="1" t="s">
        <v>45</v>
      </c>
      <c r="J2" s="1"/>
      <c r="K2" s="1"/>
      <c r="L2" s="1"/>
      <c r="M2" s="4" t="s">
        <v>6</v>
      </c>
      <c r="N2" s="4" t="s">
        <v>7</v>
      </c>
      <c r="O2" s="1" t="s">
        <v>45</v>
      </c>
    </row>
    <row r="3" spans="1:40" x14ac:dyDescent="0.35">
      <c r="A3" s="40" t="s">
        <v>31</v>
      </c>
      <c r="B3" s="40" t="s">
        <v>32</v>
      </c>
      <c r="C3" s="7">
        <v>832.04168935104826</v>
      </c>
      <c r="D3" s="7">
        <v>463.97265625</v>
      </c>
      <c r="E3">
        <v>4108.2839999999997</v>
      </c>
      <c r="G3">
        <f>C3/E3</f>
        <v>0.20252779246786451</v>
      </c>
      <c r="H3">
        <f>D3/C3</f>
        <v>0.5576315011473475</v>
      </c>
      <c r="I3">
        <f>D3/E3</f>
        <v>0.11293587693791375</v>
      </c>
      <c r="M3">
        <f>G3/$J$9*100</f>
        <v>81.933593895719554</v>
      </c>
      <c r="N3">
        <f>H3/$K$9*100</f>
        <v>56.792148962790002</v>
      </c>
      <c r="O3">
        <f>I3/$L$9*100</f>
        <v>48.285148255907913</v>
      </c>
    </row>
    <row r="4" spans="1:40" x14ac:dyDescent="0.35">
      <c r="A4" s="41" t="s">
        <v>31</v>
      </c>
      <c r="B4" s="41" t="s">
        <v>32</v>
      </c>
      <c r="C4" s="7">
        <v>1374.3060667102218</v>
      </c>
      <c r="D4" s="7">
        <v>503.134765625</v>
      </c>
      <c r="E4">
        <v>4958.8410000000003</v>
      </c>
      <c r="G4">
        <f t="shared" ref="G4:G16" si="0">C4/E4</f>
        <v>0.27714259576183664</v>
      </c>
      <c r="H4">
        <f t="shared" ref="H4:H10" si="1">D4/C4</f>
        <v>0.36610095655721797</v>
      </c>
      <c r="I4">
        <f t="shared" ref="I4:I29" si="2">D4/E4</f>
        <v>0.10146216941115876</v>
      </c>
      <c r="M4">
        <f t="shared" ref="M4:M16" si="3">G4/$J$9*100</f>
        <v>112.11937194229233</v>
      </c>
      <c r="N4">
        <f t="shared" ref="N4:N16" si="4">H4/$K$9*100</f>
        <v>37.285662695593459</v>
      </c>
      <c r="O4">
        <f t="shared" ref="O4:O16" si="5">I4/$L$9*100</f>
        <v>43.379624130223242</v>
      </c>
    </row>
    <row r="5" spans="1:40" x14ac:dyDescent="0.35">
      <c r="A5" s="41" t="s">
        <v>31</v>
      </c>
      <c r="B5" s="41" t="s">
        <v>33</v>
      </c>
      <c r="C5" s="6">
        <v>3232.4522244301697</v>
      </c>
      <c r="D5" s="6">
        <v>3049.1240234375</v>
      </c>
      <c r="E5" s="32">
        <v>9143.3880000000008</v>
      </c>
      <c r="F5" s="32" t="s">
        <v>46</v>
      </c>
      <c r="G5" s="32">
        <f t="shared" si="0"/>
        <v>0.35352893527324547</v>
      </c>
      <c r="H5" s="32">
        <f t="shared" si="1"/>
        <v>0.94328510113556663</v>
      </c>
      <c r="I5" s="32">
        <f t="shared" si="2"/>
        <v>0.33347857746357257</v>
      </c>
      <c r="M5" s="32">
        <f t="shared" si="3"/>
        <v>143.02183349803855</v>
      </c>
      <c r="N5" s="32">
        <f t="shared" si="4"/>
        <v>96.069156544863105</v>
      </c>
      <c r="O5" s="32">
        <f t="shared" si="5"/>
        <v>142.57703565581684</v>
      </c>
    </row>
    <row r="6" spans="1:40" x14ac:dyDescent="0.35">
      <c r="A6" s="41" t="s">
        <v>31</v>
      </c>
      <c r="B6" s="41" t="s">
        <v>32</v>
      </c>
      <c r="C6" s="7">
        <v>1985.2459213487236</v>
      </c>
      <c r="D6" s="7">
        <v>1626.2529296875</v>
      </c>
      <c r="E6">
        <v>6397.5389999999998</v>
      </c>
      <c r="G6">
        <f t="shared" si="0"/>
        <v>0.31031400064129716</v>
      </c>
      <c r="H6">
        <f t="shared" si="1"/>
        <v>0.81916951053734777</v>
      </c>
      <c r="I6">
        <f t="shared" si="2"/>
        <v>0.25419976801821764</v>
      </c>
      <c r="M6">
        <f t="shared" si="3"/>
        <v>125.53902355270256</v>
      </c>
      <c r="N6">
        <f t="shared" si="4"/>
        <v>83.428566665425592</v>
      </c>
      <c r="O6">
        <f t="shared" si="5"/>
        <v>108.68179198825085</v>
      </c>
    </row>
    <row r="7" spans="1:40" x14ac:dyDescent="0.35">
      <c r="A7" s="41" t="s">
        <v>31</v>
      </c>
      <c r="B7" s="41" t="s">
        <v>33</v>
      </c>
      <c r="C7" s="7">
        <v>2254.9171453070558</v>
      </c>
      <c r="D7" s="7">
        <v>2815.583251953125</v>
      </c>
      <c r="E7">
        <v>6698.8530000000001</v>
      </c>
      <c r="G7">
        <f t="shared" si="0"/>
        <v>0.33661242384435897</v>
      </c>
      <c r="H7">
        <f t="shared" si="1"/>
        <v>1.2486415555502473</v>
      </c>
      <c r="I7">
        <f t="shared" si="2"/>
        <v>0.42030826052655956</v>
      </c>
      <c r="M7">
        <f t="shared" si="3"/>
        <v>136.17817732296513</v>
      </c>
      <c r="N7">
        <f t="shared" si="4"/>
        <v>127.16827703964584</v>
      </c>
      <c r="O7">
        <f t="shared" si="5"/>
        <v>179.70061616349454</v>
      </c>
    </row>
    <row r="8" spans="1:40" x14ac:dyDescent="0.35">
      <c r="A8" s="41" t="s">
        <v>31</v>
      </c>
      <c r="B8" s="41" t="s">
        <v>32</v>
      </c>
      <c r="C8" s="7">
        <v>1397.6802659516579</v>
      </c>
      <c r="D8" s="7">
        <v>2242.0888671875</v>
      </c>
      <c r="E8">
        <v>8205.6309999999994</v>
      </c>
      <c r="G8">
        <f t="shared" si="0"/>
        <v>0.17033184479678137</v>
      </c>
      <c r="H8">
        <f t="shared" si="1"/>
        <v>1.6041500490535279</v>
      </c>
      <c r="I8">
        <f t="shared" si="2"/>
        <v>0.27323783718613476</v>
      </c>
      <c r="M8">
        <f t="shared" si="3"/>
        <v>68.908568197140781</v>
      </c>
      <c r="N8">
        <f t="shared" si="4"/>
        <v>163.37514713043791</v>
      </c>
      <c r="O8">
        <f t="shared" si="5"/>
        <v>116.82141968852953</v>
      </c>
    </row>
    <row r="9" spans="1:40" x14ac:dyDescent="0.35">
      <c r="A9" s="41" t="s">
        <v>31</v>
      </c>
      <c r="B9" s="41" t="s">
        <v>33</v>
      </c>
      <c r="C9" s="7">
        <v>1239.0771246189033</v>
      </c>
      <c r="D9" s="7">
        <v>1605.34130859375</v>
      </c>
      <c r="E9">
        <v>6655.1540000000005</v>
      </c>
      <c r="G9">
        <f t="shared" si="0"/>
        <v>0.18618308826796542</v>
      </c>
      <c r="H9">
        <f t="shared" si="1"/>
        <v>1.2955943392849711</v>
      </c>
      <c r="I9">
        <f t="shared" si="2"/>
        <v>0.24121775523057015</v>
      </c>
      <c r="J9">
        <f>AVERAGE(G6:G9,G3:G4)</f>
        <v>0.24718529096335065</v>
      </c>
      <c r="K9">
        <f>AVERAGE(H6:H9,H3:H4)</f>
        <v>0.98188131868844319</v>
      </c>
      <c r="L9">
        <f>AVERAGE(I6:I9,I3:I4)</f>
        <v>0.23389361121842578</v>
      </c>
      <c r="M9">
        <f t="shared" si="3"/>
        <v>75.321265089179661</v>
      </c>
      <c r="N9">
        <f t="shared" si="4"/>
        <v>131.95019750610726</v>
      </c>
      <c r="O9">
        <f t="shared" si="5"/>
        <v>103.13139977359388</v>
      </c>
    </row>
    <row r="10" spans="1:40" x14ac:dyDescent="0.35">
      <c r="A10" s="41" t="s">
        <v>34</v>
      </c>
      <c r="B10" s="41" t="s">
        <v>32</v>
      </c>
      <c r="C10" s="6">
        <v>2671.9565140461673</v>
      </c>
      <c r="D10" s="6">
        <v>2584.6416015625</v>
      </c>
      <c r="E10" s="32">
        <v>8022.64</v>
      </c>
      <c r="F10" s="32" t="s">
        <v>46</v>
      </c>
      <c r="G10" s="32">
        <f t="shared" si="0"/>
        <v>0.33305202701930625</v>
      </c>
      <c r="H10" s="32">
        <f t="shared" si="1"/>
        <v>0.96732173146356881</v>
      </c>
      <c r="I10" s="32">
        <f t="shared" si="2"/>
        <v>0.32216846344376665</v>
      </c>
      <c r="M10" s="32">
        <f t="shared" si="3"/>
        <v>134.7378016391302</v>
      </c>
      <c r="N10" s="32">
        <f t="shared" si="4"/>
        <v>98.517174433634963</v>
      </c>
      <c r="O10" s="32">
        <f t="shared" si="5"/>
        <v>137.74145508527968</v>
      </c>
    </row>
    <row r="11" spans="1:40" ht="16" thickBot="1" x14ac:dyDescent="0.4">
      <c r="A11" s="41" t="s">
        <v>34</v>
      </c>
      <c r="B11" s="41" t="s">
        <v>32</v>
      </c>
      <c r="C11" s="7">
        <v>4183.4942835365873</v>
      </c>
      <c r="D11" s="7">
        <v>3629.0166015625</v>
      </c>
      <c r="E11">
        <v>9192.7309999999998</v>
      </c>
      <c r="G11">
        <f t="shared" si="0"/>
        <v>0.45508720787506862</v>
      </c>
      <c r="H11">
        <f t="shared" ref="H11:H16" si="6">D11/C11</f>
        <v>0.86746063352921565</v>
      </c>
      <c r="I11">
        <f t="shared" si="2"/>
        <v>0.39477023765434888</v>
      </c>
      <c r="M11">
        <f t="shared" si="3"/>
        <v>184.10772182335998</v>
      </c>
      <c r="N11">
        <f t="shared" si="4"/>
        <v>88.346790698486245</v>
      </c>
      <c r="O11">
        <f t="shared" si="5"/>
        <v>168.78196697971606</v>
      </c>
    </row>
    <row r="12" spans="1:40" ht="16" thickBot="1" x14ac:dyDescent="0.4">
      <c r="A12" s="40" t="s">
        <v>34</v>
      </c>
      <c r="B12" s="40" t="s">
        <v>33</v>
      </c>
      <c r="C12" s="7">
        <v>4855.8768419715452</v>
      </c>
      <c r="D12" s="7">
        <v>2695.74658203125</v>
      </c>
      <c r="E12">
        <v>4974.8109999999997</v>
      </c>
      <c r="G12">
        <f t="shared" si="0"/>
        <v>0.97609272834114613</v>
      </c>
      <c r="H12">
        <f t="shared" si="6"/>
        <v>0.55515134954220624</v>
      </c>
      <c r="I12">
        <f t="shared" si="2"/>
        <v>0.54187919541692142</v>
      </c>
      <c r="M12">
        <f t="shared" si="3"/>
        <v>394.88301449371767</v>
      </c>
      <c r="N12">
        <f t="shared" si="4"/>
        <v>56.539557172118791</v>
      </c>
      <c r="O12">
        <f t="shared" si="5"/>
        <v>231.67763864694783</v>
      </c>
      <c r="R12" s="42" t="s">
        <v>53</v>
      </c>
      <c r="S12" s="43"/>
      <c r="T12" s="43"/>
      <c r="U12" s="44"/>
      <c r="AA12" s="42" t="s">
        <v>8</v>
      </c>
      <c r="AB12" s="43"/>
      <c r="AC12" s="43"/>
      <c r="AD12" s="44"/>
      <c r="AK12" s="42" t="s">
        <v>10</v>
      </c>
      <c r="AL12" s="43"/>
      <c r="AM12" s="43"/>
      <c r="AN12" s="44"/>
    </row>
    <row r="13" spans="1:40" x14ac:dyDescent="0.35">
      <c r="A13" s="41" t="s">
        <v>34</v>
      </c>
      <c r="B13" s="41" t="s">
        <v>32</v>
      </c>
      <c r="C13" s="7">
        <v>5347.5562527221264</v>
      </c>
      <c r="D13" s="7">
        <v>3592.060546875</v>
      </c>
      <c r="E13">
        <v>8280.4889999999996</v>
      </c>
      <c r="G13">
        <f t="shared" si="0"/>
        <v>0.64580198738530137</v>
      </c>
      <c r="H13">
        <f t="shared" si="6"/>
        <v>0.6717200113690236</v>
      </c>
      <c r="I13">
        <f t="shared" si="2"/>
        <v>0.43379811830859266</v>
      </c>
      <c r="M13">
        <f t="shared" si="3"/>
        <v>261.26230443099155</v>
      </c>
      <c r="N13">
        <f t="shared" si="4"/>
        <v>68.411527807279157</v>
      </c>
      <c r="O13">
        <f t="shared" si="5"/>
        <v>185.46813487072225</v>
      </c>
    </row>
    <row r="14" spans="1:40" x14ac:dyDescent="0.35">
      <c r="A14" s="41" t="s">
        <v>34</v>
      </c>
      <c r="B14" s="41" t="s">
        <v>33</v>
      </c>
      <c r="C14" s="7">
        <v>4089.529868521342</v>
      </c>
      <c r="D14" s="7">
        <v>2137.62548828125</v>
      </c>
      <c r="E14">
        <v>4034.1959999999999</v>
      </c>
      <c r="G14">
        <f t="shared" si="0"/>
        <v>1.0137162072743471</v>
      </c>
      <c r="H14">
        <f t="shared" si="6"/>
        <v>0.52270690201711489</v>
      </c>
      <c r="I14">
        <f t="shared" si="2"/>
        <v>0.52987645822891349</v>
      </c>
      <c r="M14">
        <f t="shared" si="3"/>
        <v>410.10377410549381</v>
      </c>
      <c r="N14">
        <f t="shared" si="4"/>
        <v>53.23524259686755</v>
      </c>
      <c r="O14">
        <f t="shared" si="5"/>
        <v>226.5459306342826</v>
      </c>
    </row>
    <row r="15" spans="1:40" x14ac:dyDescent="0.35">
      <c r="A15" s="41" t="s">
        <v>35</v>
      </c>
      <c r="B15" s="41" t="s">
        <v>32</v>
      </c>
      <c r="C15" s="7">
        <v>3977.3213605182937</v>
      </c>
      <c r="D15" s="7">
        <v>3368.61474609375</v>
      </c>
      <c r="E15">
        <v>5877.66</v>
      </c>
      <c r="G15">
        <f t="shared" si="0"/>
        <v>0.67668449017437104</v>
      </c>
      <c r="H15">
        <f t="shared" si="6"/>
        <v>0.84695563691005804</v>
      </c>
      <c r="I15">
        <f t="shared" si="2"/>
        <v>0.57312174336279231</v>
      </c>
      <c r="M15">
        <f t="shared" si="3"/>
        <v>273.75596967648892</v>
      </c>
      <c r="N15">
        <f t="shared" si="4"/>
        <v>86.258453113395277</v>
      </c>
      <c r="O15">
        <f t="shared" si="5"/>
        <v>245.03522793000627</v>
      </c>
    </row>
    <row r="16" spans="1:40" x14ac:dyDescent="0.35">
      <c r="A16" s="40" t="s">
        <v>34</v>
      </c>
      <c r="B16" s="40" t="s">
        <v>33</v>
      </c>
      <c r="C16" s="7">
        <v>4083.9294878774708</v>
      </c>
      <c r="D16" s="7">
        <v>2708.07958984375</v>
      </c>
      <c r="E16">
        <v>4245.8109999999997</v>
      </c>
      <c r="G16">
        <f t="shared" si="0"/>
        <v>0.96187265233366981</v>
      </c>
      <c r="H16">
        <f t="shared" si="6"/>
        <v>0.66310635330073064</v>
      </c>
      <c r="I16">
        <f t="shared" si="2"/>
        <v>0.63782386682868131</v>
      </c>
      <c r="M16">
        <f t="shared" si="3"/>
        <v>389.13021425546049</v>
      </c>
      <c r="N16">
        <f t="shared" si="4"/>
        <v>67.534267194988587</v>
      </c>
      <c r="O16">
        <f t="shared" si="5"/>
        <v>272.69828513316594</v>
      </c>
    </row>
    <row r="18" spans="1:40" x14ac:dyDescent="0.35">
      <c r="A18" s="40" t="s">
        <v>31</v>
      </c>
      <c r="B18" s="40" t="s">
        <v>32</v>
      </c>
      <c r="C18" s="32">
        <v>24.3203125</v>
      </c>
      <c r="D18" s="32">
        <v>681.087890625</v>
      </c>
      <c r="E18" s="34">
        <v>11298.684999999999</v>
      </c>
      <c r="F18" s="32" t="s">
        <v>47</v>
      </c>
      <c r="G18" s="32">
        <f t="shared" ref="G18" si="7">C18/E18</f>
        <v>2.1524905331903668E-3</v>
      </c>
      <c r="H18" s="32">
        <f t="shared" ref="H18" si="8">D18/C18</f>
        <v>28.004898811435915</v>
      </c>
      <c r="I18" s="32">
        <f t="shared" ref="I18" si="9">D18/E18</f>
        <v>6.0280279574569967E-2</v>
      </c>
      <c r="M18" s="32">
        <f t="shared" ref="M18" si="10">G18/$J$24*100</f>
        <v>5.5449263155212813</v>
      </c>
      <c r="N18" s="32">
        <f t="shared" ref="N18" si="11">H18/$K$24*100</f>
        <v>1162.1264820275992</v>
      </c>
      <c r="O18" s="32">
        <f t="shared" ref="O18" si="12">I18/$L$24*100</f>
        <v>68.517256820334055</v>
      </c>
    </row>
    <row r="19" spans="1:40" x14ac:dyDescent="0.35">
      <c r="A19" s="41" t="s">
        <v>31</v>
      </c>
      <c r="B19" s="41" t="s">
        <v>33</v>
      </c>
      <c r="C19">
        <v>2556.32421875</v>
      </c>
      <c r="D19">
        <v>4866.5517578125</v>
      </c>
      <c r="E19" s="9">
        <v>30140.236000000001</v>
      </c>
      <c r="G19">
        <f t="shared" ref="G19:G29" si="13">C19/E19</f>
        <v>8.4814339832972777E-2</v>
      </c>
      <c r="H19">
        <f t="shared" ref="H19:H29" si="14">D19/C19</f>
        <v>1.9037302553868394</v>
      </c>
      <c r="I19">
        <f t="shared" si="2"/>
        <v>0.16146362483069143</v>
      </c>
      <c r="M19">
        <f t="shared" ref="M19:M29" si="15">G19/$J$24*100</f>
        <v>218.48610138896393</v>
      </c>
      <c r="N19">
        <f t="shared" ref="N19:N29" si="16">H19/$K$24*100</f>
        <v>78.999583584239844</v>
      </c>
      <c r="O19">
        <f t="shared" ref="O19:O29" si="17">I19/$L$24*100</f>
        <v>183.52676410501661</v>
      </c>
    </row>
    <row r="20" spans="1:40" x14ac:dyDescent="0.35">
      <c r="A20" s="41" t="s">
        <v>31</v>
      </c>
      <c r="B20" s="41" t="s">
        <v>32</v>
      </c>
      <c r="C20">
        <v>542.84765625</v>
      </c>
      <c r="D20">
        <v>1118.01953125</v>
      </c>
      <c r="E20" s="9">
        <v>22450.094000000001</v>
      </c>
      <c r="G20">
        <f t="shared" si="13"/>
        <v>2.418019524773482E-2</v>
      </c>
      <c r="H20">
        <f t="shared" si="14"/>
        <v>2.0595456540667345</v>
      </c>
      <c r="I20">
        <f t="shared" si="2"/>
        <v>4.9800216036957348E-2</v>
      </c>
      <c r="M20">
        <f t="shared" si="15"/>
        <v>62.289426539256979</v>
      </c>
      <c r="N20">
        <f t="shared" si="16"/>
        <v>85.465495221087124</v>
      </c>
      <c r="O20">
        <f t="shared" si="17"/>
        <v>56.605148748377673</v>
      </c>
    </row>
    <row r="21" spans="1:40" x14ac:dyDescent="0.35">
      <c r="A21" s="40" t="s">
        <v>31</v>
      </c>
      <c r="B21" s="40" t="s">
        <v>33</v>
      </c>
      <c r="C21">
        <v>813.21875</v>
      </c>
      <c r="D21">
        <v>1861.01904296875</v>
      </c>
      <c r="E21" s="9">
        <v>21493.437000000002</v>
      </c>
      <c r="G21">
        <f t="shared" si="13"/>
        <v>3.7835677467498566E-2</v>
      </c>
      <c r="H21">
        <f t="shared" si="14"/>
        <v>2.2884605685355264</v>
      </c>
      <c r="I21">
        <f t="shared" si="2"/>
        <v>8.6585455968198569E-2</v>
      </c>
      <c r="M21">
        <f t="shared" si="15"/>
        <v>97.466651035233127</v>
      </c>
      <c r="N21">
        <f t="shared" si="16"/>
        <v>94.96483624804462</v>
      </c>
      <c r="O21">
        <f t="shared" si="17"/>
        <v>98.416894635331658</v>
      </c>
    </row>
    <row r="22" spans="1:40" ht="16" thickBot="1" x14ac:dyDescent="0.4">
      <c r="A22" s="40" t="s">
        <v>31</v>
      </c>
      <c r="B22" s="40" t="s">
        <v>33</v>
      </c>
      <c r="C22">
        <v>1103.6328125</v>
      </c>
      <c r="D22">
        <v>2898.39697265625</v>
      </c>
      <c r="E22" s="9">
        <v>30308.013999999999</v>
      </c>
      <c r="G22">
        <f t="shared" si="13"/>
        <v>3.6413894110646779E-2</v>
      </c>
      <c r="H22">
        <f t="shared" si="14"/>
        <v>2.6262330548968249</v>
      </c>
      <c r="I22">
        <f t="shared" si="2"/>
        <v>9.5631372370893392E-2</v>
      </c>
      <c r="M22">
        <f t="shared" si="15"/>
        <v>93.80406398603823</v>
      </c>
      <c r="N22">
        <f t="shared" si="16"/>
        <v>108.98146790751977</v>
      </c>
      <c r="O22">
        <f t="shared" si="17"/>
        <v>108.69888704998174</v>
      </c>
    </row>
    <row r="23" spans="1:40" ht="16" thickBot="1" x14ac:dyDescent="0.4">
      <c r="A23" s="40" t="s">
        <v>31</v>
      </c>
      <c r="B23" s="40" t="s">
        <v>33</v>
      </c>
      <c r="C23">
        <v>736.7109375</v>
      </c>
      <c r="D23">
        <v>1098.5703125</v>
      </c>
      <c r="E23" s="10">
        <v>27846.345000000001</v>
      </c>
      <c r="G23">
        <f t="shared" si="13"/>
        <v>2.6456288518295668E-2</v>
      </c>
      <c r="H23">
        <f t="shared" si="14"/>
        <v>1.4911823030997147</v>
      </c>
      <c r="I23">
        <f t="shared" si="2"/>
        <v>3.9451149244182672E-2</v>
      </c>
      <c r="M23">
        <f t="shared" si="15"/>
        <v>68.15275986310094</v>
      </c>
      <c r="N23">
        <f t="shared" si="16"/>
        <v>61.879975201175533</v>
      </c>
      <c r="O23">
        <f t="shared" si="17"/>
        <v>44.841937424612148</v>
      </c>
      <c r="R23" s="42" t="s">
        <v>52</v>
      </c>
      <c r="S23" s="43"/>
      <c r="T23" s="43"/>
      <c r="U23" s="44"/>
    </row>
    <row r="24" spans="1:40" ht="16" thickBot="1" x14ac:dyDescent="0.4">
      <c r="A24" s="41" t="s">
        <v>31</v>
      </c>
      <c r="B24" s="41" t="s">
        <v>33</v>
      </c>
      <c r="C24">
        <v>1025.16796875</v>
      </c>
      <c r="D24">
        <v>4192.56298828125</v>
      </c>
      <c r="E24" s="13">
        <v>44161.226999999999</v>
      </c>
      <c r="G24">
        <f t="shared" si="13"/>
        <v>2.321420935043313E-2</v>
      </c>
      <c r="H24">
        <f t="shared" si="14"/>
        <v>4.0896351779243494</v>
      </c>
      <c r="I24">
        <f t="shared" si="2"/>
        <v>9.4937647187231688E-2</v>
      </c>
      <c r="J24">
        <f>AVERAGE(G19:G24)</f>
        <v>3.8819100754596957E-2</v>
      </c>
      <c r="K24">
        <f t="shared" ref="K24:L24" si="18">AVERAGE(H19:H24)</f>
        <v>2.4097978356516645</v>
      </c>
      <c r="L24">
        <f t="shared" si="18"/>
        <v>8.7978244273025849E-2</v>
      </c>
      <c r="M24">
        <f t="shared" si="15"/>
        <v>59.800997187406779</v>
      </c>
      <c r="N24">
        <f t="shared" si="16"/>
        <v>169.70864183793319</v>
      </c>
      <c r="O24">
        <f t="shared" si="17"/>
        <v>107.91036803668017</v>
      </c>
      <c r="AA24" s="42" t="s">
        <v>9</v>
      </c>
      <c r="AB24" s="43"/>
      <c r="AC24" s="43"/>
      <c r="AD24" s="44"/>
      <c r="AK24" s="42" t="s">
        <v>11</v>
      </c>
      <c r="AL24" s="43"/>
      <c r="AM24" s="43"/>
      <c r="AN24" s="44"/>
    </row>
    <row r="25" spans="1:40" x14ac:dyDescent="0.35">
      <c r="A25" s="41" t="s">
        <v>34</v>
      </c>
      <c r="B25" s="41">
        <v>58</v>
      </c>
      <c r="C25">
        <v>1015.39453125</v>
      </c>
      <c r="D25">
        <v>1234.6357421875</v>
      </c>
      <c r="E25" s="10">
        <v>29523.637999999999</v>
      </c>
      <c r="G25">
        <f t="shared" si="13"/>
        <v>3.4392595223190311E-2</v>
      </c>
      <c r="H25">
        <f t="shared" si="14"/>
        <v>1.2159172658410946</v>
      </c>
      <c r="I25">
        <f t="shared" si="2"/>
        <v>4.1818550348961064E-2</v>
      </c>
      <c r="M25">
        <f t="shared" si="15"/>
        <v>88.597094097079363</v>
      </c>
      <c r="N25">
        <f t="shared" si="16"/>
        <v>50.457231218828888</v>
      </c>
      <c r="O25">
        <f t="shared" si="17"/>
        <v>47.532831206751695</v>
      </c>
    </row>
    <row r="26" spans="1:40" x14ac:dyDescent="0.35">
      <c r="A26" s="40" t="s">
        <v>34</v>
      </c>
      <c r="B26" s="40" t="s">
        <v>33</v>
      </c>
      <c r="C26">
        <v>207.66796875</v>
      </c>
      <c r="D26">
        <v>703.6142578125</v>
      </c>
      <c r="E26" s="9">
        <v>16316.262000000001</v>
      </c>
      <c r="G26">
        <f t="shared" si="13"/>
        <v>1.2727668184661412E-2</v>
      </c>
      <c r="H26">
        <f t="shared" si="14"/>
        <v>3.3881694035325318</v>
      </c>
      <c r="I26">
        <f t="shared" si="2"/>
        <v>4.3123495921584244E-2</v>
      </c>
      <c r="M26">
        <f t="shared" si="15"/>
        <v>32.787127824320358</v>
      </c>
      <c r="N26">
        <f t="shared" si="16"/>
        <v>140.59973635158875</v>
      </c>
      <c r="O26">
        <f t="shared" si="17"/>
        <v>49.016090600487146</v>
      </c>
    </row>
    <row r="27" spans="1:40" x14ac:dyDescent="0.35">
      <c r="A27" s="40" t="s">
        <v>34</v>
      </c>
      <c r="B27" s="40" t="s">
        <v>32</v>
      </c>
      <c r="C27">
        <v>1059.28125</v>
      </c>
      <c r="D27">
        <v>923.20654296875</v>
      </c>
      <c r="E27" s="9">
        <v>18020.776999999998</v>
      </c>
      <c r="G27">
        <f t="shared" si="13"/>
        <v>5.8781108605916385E-2</v>
      </c>
      <c r="H27">
        <f t="shared" si="14"/>
        <v>0.87154053087293859</v>
      </c>
      <c r="I27">
        <f t="shared" si="2"/>
        <v>5.1230118599700232E-2</v>
      </c>
      <c r="M27">
        <f t="shared" si="15"/>
        <v>151.4231588658208</v>
      </c>
      <c r="N27">
        <f t="shared" si="16"/>
        <v>36.166541357908308</v>
      </c>
      <c r="O27">
        <f t="shared" si="17"/>
        <v>58.230439835462143</v>
      </c>
    </row>
    <row r="28" spans="1:40" x14ac:dyDescent="0.35">
      <c r="A28" s="41" t="s">
        <v>34</v>
      </c>
      <c r="B28" s="41" t="s">
        <v>33</v>
      </c>
      <c r="C28">
        <v>1255.9140625</v>
      </c>
      <c r="D28">
        <v>2260.35302734375</v>
      </c>
      <c r="E28" s="9">
        <v>16399.454000000002</v>
      </c>
      <c r="G28">
        <f t="shared" si="13"/>
        <v>7.6582675404925055E-2</v>
      </c>
      <c r="H28">
        <f t="shared" si="14"/>
        <v>1.7997672729647853</v>
      </c>
      <c r="I28">
        <f t="shared" si="2"/>
        <v>0.1378309928698693</v>
      </c>
      <c r="M28">
        <f t="shared" si="15"/>
        <v>197.28091046997304</v>
      </c>
      <c r="N28">
        <f t="shared" si="16"/>
        <v>74.685404988675614</v>
      </c>
      <c r="O28">
        <f t="shared" si="17"/>
        <v>156.66485960112334</v>
      </c>
    </row>
    <row r="29" spans="1:40" x14ac:dyDescent="0.35">
      <c r="A29" s="41" t="s">
        <v>34</v>
      </c>
      <c r="B29" s="41" t="s">
        <v>33</v>
      </c>
      <c r="C29">
        <v>1036.10546875</v>
      </c>
      <c r="D29">
        <v>2146.51708984375</v>
      </c>
      <c r="E29" s="9">
        <v>15932.605</v>
      </c>
      <c r="G29">
        <f t="shared" si="13"/>
        <v>6.5030512508783098E-2</v>
      </c>
      <c r="H29">
        <f t="shared" si="14"/>
        <v>2.0717167842318176</v>
      </c>
      <c r="I29">
        <f t="shared" si="2"/>
        <v>0.1347248042516431</v>
      </c>
      <c r="M29">
        <f t="shared" si="15"/>
        <v>167.52194472480713</v>
      </c>
      <c r="N29">
        <f t="shared" si="16"/>
        <v>85.970563737002365</v>
      </c>
      <c r="O29">
        <f t="shared" si="17"/>
        <v>153.13422694995717</v>
      </c>
    </row>
    <row r="30" spans="1:40" x14ac:dyDescent="0.35">
      <c r="A30" s="41" t="s">
        <v>34</v>
      </c>
      <c r="B30" s="41" t="s">
        <v>33</v>
      </c>
      <c r="C30" s="32">
        <v>528.625</v>
      </c>
      <c r="D30" s="32">
        <v>1415.19091796875</v>
      </c>
      <c r="E30" s="34">
        <v>14870.714</v>
      </c>
      <c r="F30" s="32" t="s">
        <v>46</v>
      </c>
      <c r="G30" s="32">
        <f t="shared" ref="G30" si="19">C30/E30</f>
        <v>3.554805774625213E-2</v>
      </c>
      <c r="H30" s="32">
        <f t="shared" ref="H30" si="20">D30/C30</f>
        <v>2.6771168937692127</v>
      </c>
      <c r="I30" s="32">
        <f t="shared" ref="I30" si="21">D30/E30</f>
        <v>9.5166305933175099E-2</v>
      </c>
      <c r="M30" s="32">
        <f t="shared" ref="M30" si="22">G30/$J$24*100</f>
        <v>91.573624981620753</v>
      </c>
      <c r="N30" s="32">
        <f t="shared" ref="N30" si="23">H30/$K$24*100</f>
        <v>111.09300764415613</v>
      </c>
      <c r="O30" s="32">
        <f t="shared" ref="O30" si="24">I30/$L$24*100</f>
        <v>108.17027177519284</v>
      </c>
    </row>
    <row r="31" spans="1:40" x14ac:dyDescent="0.35">
      <c r="A31" s="14"/>
      <c r="B31" s="14"/>
    </row>
    <row r="33" spans="6:6" x14ac:dyDescent="0.35">
      <c r="F33" s="39" t="s">
        <v>51</v>
      </c>
    </row>
  </sheetData>
  <mergeCells count="6">
    <mergeCell ref="R23:U23"/>
    <mergeCell ref="AA12:AD12"/>
    <mergeCell ref="AA24:AD24"/>
    <mergeCell ref="AK12:AN12"/>
    <mergeCell ref="AK24:AN24"/>
    <mergeCell ref="R12:U12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4AC6-0C61-4520-84F1-D3E3A0EB8136}">
  <dimension ref="A1:AG31"/>
  <sheetViews>
    <sheetView topLeftCell="A8" zoomScale="70" zoomScaleNormal="100" workbookViewId="0">
      <pane xSplit="1" topLeftCell="B1" activePane="topRight" state="frozen"/>
      <selection pane="topRight" activeCell="F25" sqref="F25"/>
    </sheetView>
  </sheetViews>
  <sheetFormatPr defaultRowHeight="15.5" x14ac:dyDescent="0.35"/>
  <cols>
    <col min="5" max="5" width="11.25" customWidth="1"/>
    <col min="7" max="7" width="14.58203125" bestFit="1" customWidth="1"/>
    <col min="8" max="8" width="11.75" bestFit="1" customWidth="1"/>
    <col min="9" max="13" width="11.75" customWidth="1"/>
  </cols>
  <sheetData>
    <row r="1" spans="1:33" ht="16" thickBot="1" x14ac:dyDescent="0.4"/>
    <row r="2" spans="1:33" ht="16" thickBot="1" x14ac:dyDescent="0.4">
      <c r="A2" s="24" t="s">
        <v>29</v>
      </c>
      <c r="B2" s="24" t="s">
        <v>30</v>
      </c>
      <c r="C2" s="2" t="s">
        <v>27</v>
      </c>
      <c r="D2" s="2" t="s">
        <v>28</v>
      </c>
      <c r="E2" s="3" t="s">
        <v>0</v>
      </c>
      <c r="G2" s="4" t="s">
        <v>6</v>
      </c>
      <c r="H2" s="4" t="s">
        <v>7</v>
      </c>
      <c r="I2" s="1" t="s">
        <v>45</v>
      </c>
      <c r="J2" s="1"/>
      <c r="K2" s="1"/>
      <c r="L2" s="1"/>
      <c r="M2" s="4" t="s">
        <v>6</v>
      </c>
      <c r="N2" s="4" t="s">
        <v>7</v>
      </c>
      <c r="O2" s="1" t="s">
        <v>45</v>
      </c>
      <c r="P2" s="1"/>
      <c r="Q2" s="1"/>
    </row>
    <row r="3" spans="1:33" x14ac:dyDescent="0.35">
      <c r="A3" s="16" t="s">
        <v>31</v>
      </c>
      <c r="B3" s="16" t="s">
        <v>33</v>
      </c>
      <c r="C3" s="37">
        <v>4803.416015625</v>
      </c>
      <c r="D3" s="7">
        <v>2112.9306640625</v>
      </c>
      <c r="E3" s="8">
        <v>23447.99</v>
      </c>
      <c r="G3">
        <f t="shared" ref="G3:G12" si="0">C3/E3</f>
        <v>0.20485406278427276</v>
      </c>
      <c r="H3">
        <f t="shared" ref="H3:H12" si="1">D3/C3</f>
        <v>0.43988083838446679</v>
      </c>
      <c r="I3">
        <f t="shared" ref="I3:I12" si="2">D3/E3</f>
        <v>9.0111376884010094E-2</v>
      </c>
      <c r="M3">
        <f>G3/$J$12*100</f>
        <v>236.29525756787663</v>
      </c>
      <c r="N3">
        <f>H3/$K$12*100</f>
        <v>38.50118400128251</v>
      </c>
      <c r="O3">
        <f>I3/$L$12*100</f>
        <v>106.93482053215759</v>
      </c>
    </row>
    <row r="4" spans="1:33" x14ac:dyDescent="0.35">
      <c r="A4" s="15" t="s">
        <v>31</v>
      </c>
      <c r="B4" s="15" t="s">
        <v>32</v>
      </c>
      <c r="C4" s="7">
        <v>1759.84375</v>
      </c>
      <c r="D4" s="7">
        <v>1995.421142578125</v>
      </c>
      <c r="E4" s="8">
        <v>23784.07</v>
      </c>
      <c r="G4">
        <f t="shared" si="0"/>
        <v>7.3992539964774742E-2</v>
      </c>
      <c r="H4">
        <f t="shared" si="1"/>
        <v>1.1338626753529255</v>
      </c>
      <c r="I4">
        <f t="shared" si="2"/>
        <v>8.3897379320617749E-2</v>
      </c>
      <c r="M4">
        <f t="shared" ref="M4:M22" si="3">G4/$J$12*100</f>
        <v>85.348984791626776</v>
      </c>
      <c r="N4">
        <f t="shared" ref="N4:N22" si="4">H4/$K$12*100</f>
        <v>99.242912367539489</v>
      </c>
      <c r="O4">
        <f t="shared" ref="O4:O22" si="5">I4/$L$12*100</f>
        <v>99.560693788051239</v>
      </c>
    </row>
    <row r="5" spans="1:33" x14ac:dyDescent="0.35">
      <c r="A5" s="15" t="s">
        <v>31</v>
      </c>
      <c r="B5" s="15" t="s">
        <v>33</v>
      </c>
      <c r="C5" s="7">
        <v>617.970703125</v>
      </c>
      <c r="D5" s="7">
        <v>969.24169921875</v>
      </c>
      <c r="E5" s="8">
        <v>14233.591</v>
      </c>
      <c r="G5">
        <f t="shared" si="0"/>
        <v>4.341635945033126E-2</v>
      </c>
      <c r="H5">
        <f t="shared" si="1"/>
        <v>1.5684266168564576</v>
      </c>
      <c r="I5">
        <f t="shared" si="2"/>
        <v>6.8095373768906939E-2</v>
      </c>
      <c r="M5">
        <f t="shared" si="3"/>
        <v>50.079943251011564</v>
      </c>
      <c r="N5">
        <f t="shared" si="4"/>
        <v>137.27872755239315</v>
      </c>
      <c r="O5">
        <f t="shared" si="5"/>
        <v>80.808515249092537</v>
      </c>
    </row>
    <row r="6" spans="1:33" x14ac:dyDescent="0.35">
      <c r="A6" s="15" t="s">
        <v>31</v>
      </c>
      <c r="B6" s="15" t="s">
        <v>32</v>
      </c>
      <c r="C6" s="6">
        <v>215.28515625</v>
      </c>
      <c r="D6" s="6">
        <v>662.220703125</v>
      </c>
      <c r="E6" s="8">
        <v>22068.392</v>
      </c>
      <c r="G6" s="32">
        <f t="shared" si="0"/>
        <v>9.7553621600522597E-3</v>
      </c>
      <c r="H6" s="32">
        <f t="shared" si="1"/>
        <v>3.0760165478199335</v>
      </c>
      <c r="I6" s="32">
        <f t="shared" si="2"/>
        <v>3.0007655434297162E-2</v>
      </c>
      <c r="J6" s="32"/>
      <c r="K6" s="32"/>
      <c r="L6" s="32"/>
      <c r="M6" s="32">
        <f t="shared" si="3"/>
        <v>11.252624346069053</v>
      </c>
      <c r="N6" s="32">
        <f t="shared" si="4"/>
        <v>269.23263930649796</v>
      </c>
      <c r="O6" s="32">
        <f t="shared" si="5"/>
        <v>35.609968013115449</v>
      </c>
      <c r="P6" s="32"/>
      <c r="Q6" s="32"/>
    </row>
    <row r="7" spans="1:33" x14ac:dyDescent="0.35">
      <c r="A7" s="15" t="s">
        <v>31</v>
      </c>
      <c r="B7" s="15" t="s">
        <v>33</v>
      </c>
      <c r="C7" s="7">
        <v>1309.1640625</v>
      </c>
      <c r="D7" s="7">
        <v>1430.7197265625</v>
      </c>
      <c r="E7" s="8">
        <v>20138.190999999999</v>
      </c>
      <c r="G7">
        <f t="shared" si="0"/>
        <v>6.500902005051E-2</v>
      </c>
      <c r="H7">
        <f t="shared" si="1"/>
        <v>1.0928498326102654</v>
      </c>
      <c r="I7">
        <f t="shared" si="2"/>
        <v>7.1045096680357245E-2</v>
      </c>
      <c r="M7">
        <f t="shared" si="3"/>
        <v>74.986665767264682</v>
      </c>
      <c r="N7">
        <f t="shared" si="4"/>
        <v>95.653206094699527</v>
      </c>
      <c r="O7">
        <f t="shared" si="5"/>
        <v>84.308939957523592</v>
      </c>
    </row>
    <row r="8" spans="1:33" x14ac:dyDescent="0.35">
      <c r="A8" s="15" t="s">
        <v>31</v>
      </c>
      <c r="B8" s="15" t="s">
        <v>32</v>
      </c>
      <c r="C8" s="7">
        <v>1820.251953125</v>
      </c>
      <c r="D8" s="7">
        <v>2435.6083984375</v>
      </c>
      <c r="E8" s="8">
        <v>24118.969000000001</v>
      </c>
      <c r="G8">
        <f t="shared" si="0"/>
        <v>7.5469724809754515E-2</v>
      </c>
      <c r="H8">
        <f t="shared" si="1"/>
        <v>1.3380611372266673</v>
      </c>
      <c r="I8">
        <f t="shared" si="2"/>
        <v>0.10098310580512375</v>
      </c>
      <c r="M8">
        <f t="shared" si="3"/>
        <v>87.052889359960574</v>
      </c>
      <c r="N8">
        <f t="shared" si="4"/>
        <v>117.11566759428187</v>
      </c>
      <c r="O8">
        <f t="shared" si="5"/>
        <v>119.8362589659526</v>
      </c>
    </row>
    <row r="9" spans="1:33" x14ac:dyDescent="0.35">
      <c r="A9" s="15" t="s">
        <v>31</v>
      </c>
      <c r="B9" s="15" t="s">
        <v>32</v>
      </c>
      <c r="C9" s="7">
        <v>1858.8125</v>
      </c>
      <c r="D9" s="7">
        <v>2544.7392578125</v>
      </c>
      <c r="E9" s="8">
        <v>24666.555</v>
      </c>
      <c r="G9">
        <f t="shared" si="0"/>
        <v>7.5357604659426494E-2</v>
      </c>
      <c r="H9">
        <f t="shared" si="1"/>
        <v>1.3690134200262265</v>
      </c>
      <c r="I9">
        <f t="shared" si="2"/>
        <v>0.10316557207978577</v>
      </c>
      <c r="M9">
        <f t="shared" si="3"/>
        <v>86.92356090320348</v>
      </c>
      <c r="N9">
        <f t="shared" si="4"/>
        <v>119.82480932389727</v>
      </c>
      <c r="O9">
        <f t="shared" si="5"/>
        <v>122.42618320713777</v>
      </c>
    </row>
    <row r="10" spans="1:33" x14ac:dyDescent="0.35">
      <c r="A10" s="15" t="s">
        <v>31</v>
      </c>
      <c r="B10" s="15" t="s">
        <v>33</v>
      </c>
      <c r="C10" s="7">
        <v>2166.572265625</v>
      </c>
      <c r="D10" s="7">
        <v>2286.8017578125</v>
      </c>
      <c r="E10" s="8">
        <v>31509.454000000002</v>
      </c>
      <c r="G10">
        <f t="shared" si="0"/>
        <v>6.8759435362637511E-2</v>
      </c>
      <c r="H10">
        <f t="shared" si="1"/>
        <v>1.0554929526677095</v>
      </c>
      <c r="I10">
        <f t="shared" si="2"/>
        <v>7.2575099454674774E-2</v>
      </c>
      <c r="M10">
        <f t="shared" si="3"/>
        <v>79.312698359056242</v>
      </c>
      <c r="N10">
        <f t="shared" si="4"/>
        <v>92.383493065906336</v>
      </c>
      <c r="O10">
        <f t="shared" si="5"/>
        <v>86.124588300084653</v>
      </c>
    </row>
    <row r="11" spans="1:33" x14ac:dyDescent="0.35">
      <c r="A11" s="15" t="s">
        <v>31</v>
      </c>
      <c r="B11" s="15" t="s">
        <v>32</v>
      </c>
      <c r="C11" s="6">
        <v>1261.1572265625</v>
      </c>
      <c r="D11" s="6">
        <v>588.1749267578125</v>
      </c>
      <c r="E11" s="8">
        <v>21785.342000000001</v>
      </c>
      <c r="G11" s="32">
        <f t="shared" si="0"/>
        <v>5.7890173427734115E-2</v>
      </c>
      <c r="H11" s="32">
        <f t="shared" si="1"/>
        <v>0.46637716088816616</v>
      </c>
      <c r="I11" s="32">
        <f t="shared" si="2"/>
        <v>2.6998654726550195E-2</v>
      </c>
      <c r="M11" s="32">
        <f t="shared" si="3"/>
        <v>66.775211850012042</v>
      </c>
      <c r="N11" s="32">
        <f t="shared" si="4"/>
        <v>40.820311590060591</v>
      </c>
      <c r="O11" s="32">
        <f t="shared" si="5"/>
        <v>32.039198574332708</v>
      </c>
      <c r="P11" s="32"/>
      <c r="Q11" s="32"/>
    </row>
    <row r="12" spans="1:33" ht="16" thickBot="1" x14ac:dyDescent="0.4">
      <c r="A12" s="15" t="s">
        <v>31</v>
      </c>
      <c r="B12" s="15" t="s">
        <v>33</v>
      </c>
      <c r="C12" s="6">
        <v>2845.625</v>
      </c>
      <c r="D12" s="6">
        <v>1551.3720703125</v>
      </c>
      <c r="E12" s="8">
        <v>22847.261999999999</v>
      </c>
      <c r="G12" s="32">
        <f t="shared" si="0"/>
        <v>0.12454993513008256</v>
      </c>
      <c r="H12" s="32">
        <f t="shared" si="1"/>
        <v>0.54517797331429829</v>
      </c>
      <c r="I12" s="32">
        <f t="shared" si="2"/>
        <v>6.790188121064572E-2</v>
      </c>
      <c r="J12">
        <f>AVERAGE(G3:G5,G7:G10)</f>
        <v>8.6694106725958189E-2</v>
      </c>
      <c r="K12">
        <f t="shared" ref="K12:L12" si="6">AVERAGE(H3:H5,H7:H10)</f>
        <v>1.1425124961606739</v>
      </c>
      <c r="L12">
        <f t="shared" si="6"/>
        <v>8.426757199906805E-2</v>
      </c>
      <c r="M12" s="32">
        <f t="shared" si="3"/>
        <v>143.66597665489235</v>
      </c>
      <c r="N12" s="32">
        <f t="shared" si="4"/>
        <v>47.717462622625781</v>
      </c>
      <c r="O12" s="32">
        <f t="shared" si="5"/>
        <v>80.578898382638428</v>
      </c>
      <c r="P12" s="32"/>
      <c r="Q12" s="32"/>
    </row>
    <row r="13" spans="1:33" ht="16" thickBot="1" x14ac:dyDescent="0.4">
      <c r="S13" s="45" t="s">
        <v>50</v>
      </c>
      <c r="T13" s="45"/>
      <c r="U13" s="45"/>
      <c r="V13" s="45"/>
      <c r="AD13" s="42" t="s">
        <v>12</v>
      </c>
      <c r="AE13" s="43"/>
      <c r="AF13" s="43"/>
      <c r="AG13" s="44"/>
    </row>
    <row r="14" spans="1:33" x14ac:dyDescent="0.35">
      <c r="A14" s="15" t="s">
        <v>34</v>
      </c>
      <c r="B14" s="15" t="s">
        <v>33</v>
      </c>
      <c r="C14" s="7">
        <v>369.22265625</v>
      </c>
      <c r="D14" s="7">
        <v>510.30078125</v>
      </c>
      <c r="E14" s="8">
        <v>23987.019</v>
      </c>
      <c r="G14">
        <f t="shared" ref="G14:G22" si="7">C14/E14</f>
        <v>1.5392602817799077E-2</v>
      </c>
      <c r="H14">
        <f t="shared" ref="H14:H22" si="8">D14/C14</f>
        <v>1.3820949841834089</v>
      </c>
      <c r="I14">
        <f t="shared" ref="I14:I22" si="9">D14/E14</f>
        <v>2.1274039148007511E-2</v>
      </c>
      <c r="M14">
        <f t="shared" si="3"/>
        <v>17.755074017263254</v>
      </c>
      <c r="N14">
        <f t="shared" si="4"/>
        <v>120.96979147517719</v>
      </c>
      <c r="O14">
        <f t="shared" si="5"/>
        <v>25.245819528587806</v>
      </c>
    </row>
    <row r="15" spans="1:33" x14ac:dyDescent="0.35">
      <c r="A15" s="38" t="s">
        <v>34</v>
      </c>
      <c r="B15" s="38" t="s">
        <v>32</v>
      </c>
      <c r="C15" s="32">
        <v>162.1484375</v>
      </c>
      <c r="D15" s="6">
        <v>871.9365234375</v>
      </c>
      <c r="E15" s="33">
        <v>22863.434000000001</v>
      </c>
      <c r="G15">
        <f t="shared" si="7"/>
        <v>7.0920421446752048E-3</v>
      </c>
      <c r="H15">
        <f t="shared" si="8"/>
        <v>5.3773970127680073</v>
      </c>
      <c r="I15">
        <f t="shared" si="9"/>
        <v>3.813672624320126E-2</v>
      </c>
      <c r="M15">
        <f t="shared" si="3"/>
        <v>8.1805354625698978</v>
      </c>
      <c r="N15">
        <f t="shared" si="4"/>
        <v>470.66417486358711</v>
      </c>
      <c r="O15">
        <f t="shared" si="5"/>
        <v>45.256704730525563</v>
      </c>
    </row>
    <row r="16" spans="1:33" x14ac:dyDescent="0.35">
      <c r="A16" s="15" t="s">
        <v>34</v>
      </c>
      <c r="B16" s="15" t="s">
        <v>33</v>
      </c>
      <c r="C16" s="7">
        <v>1218.7314453125</v>
      </c>
      <c r="D16" s="7">
        <v>899.32763671875</v>
      </c>
      <c r="E16" s="8">
        <v>22072.17</v>
      </c>
      <c r="G16">
        <f t="shared" si="7"/>
        <v>5.5215751116111378E-2</v>
      </c>
      <c r="H16">
        <f t="shared" si="8"/>
        <v>0.73792109014480189</v>
      </c>
      <c r="I16">
        <f t="shared" si="9"/>
        <v>4.0744867256764968E-2</v>
      </c>
      <c r="M16">
        <f t="shared" si="3"/>
        <v>63.690316679367228</v>
      </c>
      <c r="N16">
        <f t="shared" si="4"/>
        <v>64.587572794567194</v>
      </c>
      <c r="O16">
        <f t="shared" si="5"/>
        <v>48.351775529044055</v>
      </c>
    </row>
    <row r="17" spans="1:33" x14ac:dyDescent="0.35">
      <c r="A17" s="15" t="s">
        <v>34</v>
      </c>
      <c r="B17" s="15" t="s">
        <v>32</v>
      </c>
      <c r="C17" s="7">
        <v>1176.3203125</v>
      </c>
      <c r="D17" s="7">
        <v>2865.06103515625</v>
      </c>
      <c r="E17" s="8">
        <v>26612.525000000001</v>
      </c>
      <c r="G17">
        <f t="shared" si="7"/>
        <v>4.4201755094640582E-2</v>
      </c>
      <c r="H17">
        <f t="shared" si="8"/>
        <v>2.4356129913860092</v>
      </c>
      <c r="I17">
        <f t="shared" si="9"/>
        <v>0.10765836895056932</v>
      </c>
      <c r="M17">
        <f t="shared" si="3"/>
        <v>50.985882159629625</v>
      </c>
      <c r="N17">
        <f t="shared" si="4"/>
        <v>213.1804246842552</v>
      </c>
      <c r="O17">
        <f t="shared" si="5"/>
        <v>127.75776778255812</v>
      </c>
    </row>
    <row r="18" spans="1:33" x14ac:dyDescent="0.35">
      <c r="A18" s="15" t="s">
        <v>34</v>
      </c>
      <c r="B18" s="15" t="s">
        <v>32</v>
      </c>
      <c r="C18" s="7">
        <v>905.7421875</v>
      </c>
      <c r="D18" s="7">
        <v>2434.35400390625</v>
      </c>
      <c r="E18" s="8">
        <v>25026.697</v>
      </c>
      <c r="G18">
        <f t="shared" si="7"/>
        <v>3.6191039812405131E-2</v>
      </c>
      <c r="H18">
        <f t="shared" si="8"/>
        <v>2.6876897615042914</v>
      </c>
      <c r="I18">
        <f t="shared" si="9"/>
        <v>9.7270287161995442E-2</v>
      </c>
      <c r="M18">
        <f t="shared" si="3"/>
        <v>41.745674739813325</v>
      </c>
      <c r="N18">
        <f t="shared" si="4"/>
        <v>235.24379562902533</v>
      </c>
      <c r="O18">
        <f t="shared" si="5"/>
        <v>115.43027152018952</v>
      </c>
    </row>
    <row r="19" spans="1:33" x14ac:dyDescent="0.35">
      <c r="A19" s="15" t="s">
        <v>34</v>
      </c>
      <c r="B19" s="15" t="s">
        <v>33</v>
      </c>
      <c r="C19" s="7">
        <v>330.12890625</v>
      </c>
      <c r="D19" s="7">
        <v>621.57666015625</v>
      </c>
      <c r="E19" s="8">
        <v>19835.291000000001</v>
      </c>
      <c r="G19">
        <f t="shared" si="7"/>
        <v>1.6643512124425094E-2</v>
      </c>
      <c r="H19">
        <f t="shared" si="8"/>
        <v>1.8828301563073138</v>
      </c>
      <c r="I19">
        <f t="shared" si="9"/>
        <v>3.133690653473397E-2</v>
      </c>
      <c r="M19">
        <f t="shared" si="3"/>
        <v>19.19797406418359</v>
      </c>
      <c r="N19">
        <f t="shared" si="4"/>
        <v>164.79733592712736</v>
      </c>
      <c r="O19">
        <f t="shared" si="5"/>
        <v>37.187385124945258</v>
      </c>
    </row>
    <row r="20" spans="1:33" x14ac:dyDescent="0.35">
      <c r="A20" s="15" t="s">
        <v>34</v>
      </c>
      <c r="B20" s="15" t="s">
        <v>32</v>
      </c>
      <c r="C20" s="6">
        <v>2645.6171875</v>
      </c>
      <c r="D20" s="6">
        <v>3152.26806640625</v>
      </c>
      <c r="E20" s="8">
        <v>21929.969000000001</v>
      </c>
      <c r="G20" s="32">
        <f t="shared" si="7"/>
        <v>0.12063934917099062</v>
      </c>
      <c r="H20" s="32">
        <f t="shared" si="8"/>
        <v>1.1915057406264489</v>
      </c>
      <c r="I20" s="32">
        <f t="shared" si="9"/>
        <v>0.14374247708267393</v>
      </c>
      <c r="J20" s="32"/>
      <c r="K20" s="32"/>
      <c r="L20" s="32"/>
      <c r="M20" s="32">
        <f t="shared" si="3"/>
        <v>139.15519027416019</v>
      </c>
      <c r="N20" s="32">
        <f t="shared" si="4"/>
        <v>104.2882020660967</v>
      </c>
      <c r="O20" s="32">
        <f t="shared" si="5"/>
        <v>170.578638582661</v>
      </c>
      <c r="P20" s="32"/>
      <c r="Q20" s="32"/>
    </row>
    <row r="21" spans="1:33" x14ac:dyDescent="0.35">
      <c r="A21" s="15" t="s">
        <v>35</v>
      </c>
      <c r="B21" s="15" t="s">
        <v>33</v>
      </c>
      <c r="C21" s="6">
        <v>1784.98046875</v>
      </c>
      <c r="D21" s="6">
        <v>800.7119140625</v>
      </c>
      <c r="E21" s="8">
        <v>20905.705999999998</v>
      </c>
      <c r="G21" s="32">
        <f t="shared" si="7"/>
        <v>8.5382453419654905E-2</v>
      </c>
      <c r="H21" s="32">
        <f t="shared" si="8"/>
        <v>0.44858301145627033</v>
      </c>
      <c r="I21" s="32">
        <f t="shared" si="9"/>
        <v>3.8301118080513522E-2</v>
      </c>
      <c r="M21" s="32">
        <f t="shared" si="3"/>
        <v>98.487032907035484</v>
      </c>
      <c r="N21" s="32">
        <f t="shared" si="4"/>
        <v>39.262853838684421</v>
      </c>
      <c r="O21" s="32">
        <f t="shared" si="5"/>
        <v>45.451787884593507</v>
      </c>
      <c r="P21" s="32"/>
      <c r="Q21" s="32"/>
    </row>
    <row r="22" spans="1:33" x14ac:dyDescent="0.35">
      <c r="A22" s="15" t="s">
        <v>35</v>
      </c>
      <c r="B22" s="15" t="s">
        <v>33</v>
      </c>
      <c r="C22" s="6">
        <v>1609.416015625</v>
      </c>
      <c r="D22" s="6">
        <v>1166.32373046875</v>
      </c>
      <c r="E22" s="8">
        <v>28161.09</v>
      </c>
      <c r="G22" s="32">
        <f t="shared" si="7"/>
        <v>5.7150345232553142E-2</v>
      </c>
      <c r="H22" s="32">
        <f t="shared" si="8"/>
        <v>0.72468753830302868</v>
      </c>
      <c r="I22" s="32">
        <f t="shared" si="9"/>
        <v>4.141614299974717E-2</v>
      </c>
      <c r="M22" s="32">
        <f t="shared" si="3"/>
        <v>65.921834125595794</v>
      </c>
      <c r="N22" s="32">
        <f t="shared" si="4"/>
        <v>63.429287709174822</v>
      </c>
      <c r="O22" s="32">
        <f t="shared" si="5"/>
        <v>49.148375842851159</v>
      </c>
      <c r="P22" s="32"/>
      <c r="Q22" s="32"/>
    </row>
    <row r="23" spans="1:33" x14ac:dyDescent="0.35">
      <c r="A23" s="22"/>
      <c r="B23" s="22"/>
    </row>
    <row r="24" spans="1:33" x14ac:dyDescent="0.35">
      <c r="B24" s="23"/>
      <c r="F24" s="39"/>
    </row>
    <row r="25" spans="1:33" x14ac:dyDescent="0.35">
      <c r="A25" s="23"/>
      <c r="B25" s="23"/>
      <c r="F25" s="39" t="s">
        <v>51</v>
      </c>
    </row>
    <row r="26" spans="1:33" ht="16" thickBot="1" x14ac:dyDescent="0.4">
      <c r="A26" s="22"/>
      <c r="B26" s="22"/>
    </row>
    <row r="27" spans="1:33" ht="16" thickBot="1" x14ac:dyDescent="0.4">
      <c r="A27" s="22"/>
      <c r="B27" s="22"/>
      <c r="AD27" s="42" t="s">
        <v>13</v>
      </c>
      <c r="AE27" s="43"/>
      <c r="AF27" s="43"/>
      <c r="AG27" s="44"/>
    </row>
    <row r="28" spans="1:33" x14ac:dyDescent="0.35">
      <c r="A28" s="23"/>
      <c r="B28" s="23"/>
    </row>
    <row r="29" spans="1:33" x14ac:dyDescent="0.35">
      <c r="A29" s="23"/>
      <c r="B29" s="23"/>
    </row>
    <row r="30" spans="1:33" x14ac:dyDescent="0.35">
      <c r="A30" s="23"/>
      <c r="B30" s="23"/>
    </row>
    <row r="31" spans="1:33" x14ac:dyDescent="0.35">
      <c r="A31" s="21"/>
      <c r="B31" s="21"/>
    </row>
  </sheetData>
  <sortState xmlns:xlrd2="http://schemas.microsoft.com/office/spreadsheetml/2017/richdata2" ref="A3:O21">
    <sortCondition ref="A3:A21"/>
  </sortState>
  <mergeCells count="3">
    <mergeCell ref="S13:V13"/>
    <mergeCell ref="AD13:AG13"/>
    <mergeCell ref="AD27:AG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F7E9-9035-414C-9697-15654D2FA18E}">
  <dimension ref="A1:AD31"/>
  <sheetViews>
    <sheetView zoomScale="87" zoomScaleNormal="90" workbookViewId="0">
      <pane xSplit="1" topLeftCell="B1" activePane="topRight" state="frozen"/>
      <selection activeCell="A4" sqref="A4"/>
      <selection pane="topRight" activeCell="F20" sqref="F20"/>
    </sheetView>
  </sheetViews>
  <sheetFormatPr defaultRowHeight="15.5" x14ac:dyDescent="0.35"/>
  <cols>
    <col min="5" max="5" width="11.83203125" customWidth="1"/>
    <col min="7" max="7" width="14.58203125" bestFit="1" customWidth="1"/>
    <col min="8" max="8" width="11.75" bestFit="1" customWidth="1"/>
    <col min="9" max="15" width="11.75" customWidth="1"/>
  </cols>
  <sheetData>
    <row r="1" spans="1:30" ht="16" thickBot="1" x14ac:dyDescent="0.4">
      <c r="G1" t="s">
        <v>39</v>
      </c>
      <c r="M1" t="s">
        <v>40</v>
      </c>
    </row>
    <row r="2" spans="1:30" ht="16" thickBot="1" x14ac:dyDescent="0.4">
      <c r="A2" s="24" t="s">
        <v>29</v>
      </c>
      <c r="B2" s="24" t="s">
        <v>30</v>
      </c>
      <c r="C2" s="2" t="s">
        <v>27</v>
      </c>
      <c r="D2" s="2" t="s">
        <v>28</v>
      </c>
      <c r="E2" s="3" t="s">
        <v>0</v>
      </c>
      <c r="F2" s="1"/>
      <c r="G2" s="4" t="s">
        <v>6</v>
      </c>
      <c r="H2" s="4" t="s">
        <v>7</v>
      </c>
      <c r="I2" s="1" t="s">
        <v>45</v>
      </c>
      <c r="J2" s="1"/>
      <c r="K2" s="1"/>
      <c r="L2" s="1"/>
      <c r="M2" s="4" t="s">
        <v>6</v>
      </c>
      <c r="N2" s="4" t="s">
        <v>7</v>
      </c>
      <c r="O2" s="1" t="s">
        <v>45</v>
      </c>
    </row>
    <row r="3" spans="1:30" x14ac:dyDescent="0.35">
      <c r="A3" s="15" t="s">
        <v>31</v>
      </c>
      <c r="B3" s="15"/>
      <c r="C3" s="7">
        <v>1563.5887391137294</v>
      </c>
      <c r="D3" s="7">
        <v>2033.5260804521276</v>
      </c>
      <c r="E3" s="8">
        <v>24452.868999999999</v>
      </c>
      <c r="G3">
        <f>C3/E3</f>
        <v>6.3942956514171381E-2</v>
      </c>
      <c r="H3">
        <f>D3/C3</f>
        <v>1.3005504769782157</v>
      </c>
      <c r="I3">
        <f>D3/E3</f>
        <v>8.3161042593902904E-2</v>
      </c>
      <c r="M3">
        <f>G3/$J$6*100</f>
        <v>85.783059512534592</v>
      </c>
      <c r="N3">
        <f>H3/$K$6*100</f>
        <v>97.429535243314291</v>
      </c>
      <c r="O3">
        <f>I3/$L$6*100</f>
        <v>85.485182962270429</v>
      </c>
    </row>
    <row r="4" spans="1:30" x14ac:dyDescent="0.35">
      <c r="A4" s="15" t="s">
        <v>31</v>
      </c>
      <c r="B4" s="15" t="s">
        <v>32</v>
      </c>
      <c r="C4" s="7">
        <v>2069.579581839138</v>
      </c>
      <c r="D4" s="7">
        <v>3160.538758103391</v>
      </c>
      <c r="E4" s="8">
        <v>25164.817999999999</v>
      </c>
      <c r="G4">
        <f t="shared" ref="G4:G17" si="0">C4/E4</f>
        <v>8.2240991444449865E-2</v>
      </c>
      <c r="H4">
        <f t="shared" ref="H4:H17" si="1">D4/C4</f>
        <v>1.527140481012462</v>
      </c>
      <c r="I4">
        <f t="shared" ref="I4:I17" si="2">D4/E4</f>
        <v>0.12559354723341895</v>
      </c>
      <c r="M4">
        <f t="shared" ref="M4:M17" si="3">G4/$J$6*100</f>
        <v>110.33089878922864</v>
      </c>
      <c r="N4">
        <f t="shared" ref="N4:N17" si="4">H4/$K$6*100</f>
        <v>114.40431567254565</v>
      </c>
      <c r="O4">
        <f t="shared" ref="O4:O17" si="5">I4/$L$6*100</f>
        <v>129.10356856103832</v>
      </c>
    </row>
    <row r="5" spans="1:30" x14ac:dyDescent="0.35">
      <c r="A5" s="15" t="s">
        <v>31</v>
      </c>
      <c r="B5" s="15" t="s">
        <v>32</v>
      </c>
      <c r="C5" s="7">
        <v>1414.5179623463118</v>
      </c>
      <c r="D5" s="7">
        <v>1296.7015957446806</v>
      </c>
      <c r="E5" s="8">
        <v>19702.653999999999</v>
      </c>
      <c r="G5">
        <f t="shared" si="0"/>
        <v>7.1793270203410767E-2</v>
      </c>
      <c r="H5">
        <f t="shared" si="1"/>
        <v>0.91670917603180879</v>
      </c>
      <c r="I5">
        <f t="shared" si="2"/>
        <v>6.5813549572797697E-2</v>
      </c>
      <c r="M5">
        <f t="shared" si="3"/>
        <v>96.314695256447052</v>
      </c>
      <c r="N5">
        <f t="shared" si="4"/>
        <v>68.674419451661734</v>
      </c>
      <c r="O5">
        <f t="shared" si="5"/>
        <v>67.65287147854437</v>
      </c>
    </row>
    <row r="6" spans="1:30" x14ac:dyDescent="0.35">
      <c r="A6" s="15" t="s">
        <v>31</v>
      </c>
      <c r="B6" s="15" t="s">
        <v>32</v>
      </c>
      <c r="C6" s="7">
        <v>1799.453957479509</v>
      </c>
      <c r="D6" s="7">
        <v>1974.2506025598404</v>
      </c>
      <c r="E6" s="8">
        <v>21934.792000000001</v>
      </c>
      <c r="G6">
        <f t="shared" si="0"/>
        <v>8.2036517942796483E-2</v>
      </c>
      <c r="H6">
        <f t="shared" si="1"/>
        <v>1.0971387149717178</v>
      </c>
      <c r="I6">
        <f t="shared" si="2"/>
        <v>9.0005439876514007E-2</v>
      </c>
      <c r="J6">
        <f>AVERAGE(G3:G6,G10:G11)</f>
        <v>7.454030769889719E-2</v>
      </c>
      <c r="K6">
        <f t="shared" ref="K6:L6" si="6">AVERAGE(H3:H6,H10:H11)</f>
        <v>1.3348626509716013</v>
      </c>
      <c r="L6">
        <f t="shared" si="6"/>
        <v>9.7281236013271086E-2</v>
      </c>
      <c r="M6">
        <f t="shared" si="3"/>
        <v>110.056586128112</v>
      </c>
      <c r="N6">
        <f t="shared" si="4"/>
        <v>82.191131362702194</v>
      </c>
      <c r="O6">
        <f t="shared" si="5"/>
        <v>92.52086380176695</v>
      </c>
    </row>
    <row r="7" spans="1:30" x14ac:dyDescent="0.35">
      <c r="A7" s="15" t="s">
        <v>34</v>
      </c>
      <c r="B7" s="15" t="s">
        <v>33</v>
      </c>
      <c r="C7" s="7">
        <v>1278.7747182377061</v>
      </c>
      <c r="D7" s="7">
        <v>574.86753760804504</v>
      </c>
      <c r="E7" s="8">
        <v>18966.342000000001</v>
      </c>
      <c r="G7">
        <f t="shared" si="0"/>
        <v>6.7423371266726401E-2</v>
      </c>
      <c r="H7">
        <f t="shared" si="1"/>
        <v>0.44954559189305565</v>
      </c>
      <c r="I7">
        <f t="shared" si="2"/>
        <v>3.0309879343525758E-2</v>
      </c>
      <c r="M7">
        <f t="shared" si="3"/>
        <v>90.452230944740137</v>
      </c>
      <c r="N7">
        <f t="shared" si="4"/>
        <v>33.677291934555711</v>
      </c>
      <c r="O7">
        <f t="shared" si="5"/>
        <v>31.156963650616948</v>
      </c>
    </row>
    <row r="8" spans="1:30" x14ac:dyDescent="0.35">
      <c r="A8" s="16" t="s">
        <v>34</v>
      </c>
      <c r="B8" s="16" t="s">
        <v>32</v>
      </c>
      <c r="C8" s="7">
        <v>2779.1360143442616</v>
      </c>
      <c r="D8" s="7">
        <v>1951.985037296376</v>
      </c>
      <c r="E8" s="8">
        <v>23943.96</v>
      </c>
      <c r="G8">
        <f t="shared" si="0"/>
        <v>0.11606835353651868</v>
      </c>
      <c r="H8">
        <f t="shared" si="1"/>
        <v>0.70237117838831209</v>
      </c>
      <c r="I8">
        <f t="shared" si="2"/>
        <v>8.1523066247035827E-2</v>
      </c>
      <c r="M8">
        <f t="shared" si="3"/>
        <v>155.71220071343478</v>
      </c>
      <c r="N8">
        <f t="shared" si="4"/>
        <v>52.617486741207408</v>
      </c>
      <c r="O8">
        <f t="shared" si="5"/>
        <v>83.801429327968719</v>
      </c>
    </row>
    <row r="9" spans="1:30" x14ac:dyDescent="0.35">
      <c r="A9" s="15" t="s">
        <v>34</v>
      </c>
      <c r="B9" s="15" t="s">
        <v>33</v>
      </c>
      <c r="C9" s="7">
        <v>1371.714699667009</v>
      </c>
      <c r="D9" s="7">
        <v>1025.5064640126329</v>
      </c>
      <c r="E9" s="8">
        <v>20120.232</v>
      </c>
      <c r="G9">
        <f t="shared" si="0"/>
        <v>6.8175888810179178E-2</v>
      </c>
      <c r="H9">
        <f t="shared" si="1"/>
        <v>0.74760915244371151</v>
      </c>
      <c r="I9">
        <f t="shared" si="2"/>
        <v>5.0968918450474771E-2</v>
      </c>
      <c r="M9">
        <f t="shared" si="3"/>
        <v>91.461775400194426</v>
      </c>
      <c r="N9">
        <f t="shared" si="4"/>
        <v>56.00644769703851</v>
      </c>
      <c r="O9">
        <f t="shared" si="5"/>
        <v>52.393370540153917</v>
      </c>
    </row>
    <row r="10" spans="1:30" x14ac:dyDescent="0.35">
      <c r="A10" s="15" t="s">
        <v>31</v>
      </c>
      <c r="B10" s="15" t="s">
        <v>32</v>
      </c>
      <c r="C10" s="7">
        <v>2399.0417520491792</v>
      </c>
      <c r="D10" s="7">
        <v>3280.1820457945478</v>
      </c>
      <c r="E10" s="8">
        <v>22610.94</v>
      </c>
      <c r="G10">
        <f t="shared" si="0"/>
        <v>0.106100929552207</v>
      </c>
      <c r="H10">
        <f t="shared" si="1"/>
        <v>1.3672884363070084</v>
      </c>
      <c r="I10">
        <f t="shared" si="2"/>
        <v>0.14507057405815715</v>
      </c>
      <c r="M10">
        <f t="shared" si="3"/>
        <v>142.34034286630231</v>
      </c>
      <c r="N10">
        <f t="shared" si="4"/>
        <v>102.42914769634206</v>
      </c>
      <c r="O10">
        <f t="shared" si="5"/>
        <v>149.1249289208935</v>
      </c>
    </row>
    <row r="11" spans="1:30" ht="16" thickBot="1" x14ac:dyDescent="0.4">
      <c r="A11" s="15" t="s">
        <v>31</v>
      </c>
      <c r="B11" s="15" t="s">
        <v>32</v>
      </c>
      <c r="C11" s="7">
        <v>768.77031570184408</v>
      </c>
      <c r="D11" s="7">
        <v>1384.0545773769945</v>
      </c>
      <c r="E11" s="33">
        <v>18692.511999999999</v>
      </c>
      <c r="G11">
        <f t="shared" si="0"/>
        <v>4.1127180536347611E-2</v>
      </c>
      <c r="H11">
        <f t="shared" si="1"/>
        <v>1.8003486205283961</v>
      </c>
      <c r="I11">
        <f t="shared" si="2"/>
        <v>7.4043262744835719E-2</v>
      </c>
      <c r="M11">
        <f t="shared" si="3"/>
        <v>55.174417447375355</v>
      </c>
      <c r="N11">
        <f t="shared" si="4"/>
        <v>134.87145057343415</v>
      </c>
      <c r="O11">
        <f t="shared" si="5"/>
        <v>76.112584275486341</v>
      </c>
    </row>
    <row r="12" spans="1:30" ht="16" thickBot="1" x14ac:dyDescent="0.4">
      <c r="A12" s="15" t="s">
        <v>31</v>
      </c>
      <c r="B12" s="15"/>
      <c r="C12" s="6">
        <v>2661.5774846311469</v>
      </c>
      <c r="D12" s="6">
        <v>2551.9211971201794</v>
      </c>
      <c r="E12" s="33">
        <v>22407.413</v>
      </c>
      <c r="F12" s="32" t="s">
        <v>48</v>
      </c>
      <c r="G12" s="32">
        <f t="shared" si="0"/>
        <v>0.11878111429602101</v>
      </c>
      <c r="H12" s="32">
        <f t="shared" si="1"/>
        <v>0.95880026482634439</v>
      </c>
      <c r="I12" s="32">
        <f t="shared" si="2"/>
        <v>0.11388736384339322</v>
      </c>
      <c r="J12" s="32"/>
      <c r="K12" s="32"/>
      <c r="L12" s="32"/>
      <c r="M12" s="32">
        <f t="shared" si="3"/>
        <v>159.35152129480457</v>
      </c>
      <c r="N12" s="32">
        <f t="shared" si="4"/>
        <v>71.827634410811186</v>
      </c>
      <c r="O12" s="32">
        <f t="shared" si="5"/>
        <v>117.07022701464929</v>
      </c>
      <c r="R12" s="42" t="s">
        <v>14</v>
      </c>
      <c r="S12" s="43"/>
      <c r="T12" s="44"/>
    </row>
    <row r="13" spans="1:30" x14ac:dyDescent="0.35">
      <c r="A13" s="15" t="s">
        <v>34</v>
      </c>
      <c r="B13" s="15" t="s">
        <v>32</v>
      </c>
      <c r="C13" s="7">
        <v>1762.9744332735645</v>
      </c>
      <c r="D13" s="7">
        <v>1864.4639035488694</v>
      </c>
      <c r="E13" s="8">
        <v>19744.337</v>
      </c>
      <c r="G13">
        <f t="shared" si="0"/>
        <v>8.9290130799204073E-2</v>
      </c>
      <c r="H13">
        <f t="shared" si="1"/>
        <v>1.0575671821212149</v>
      </c>
      <c r="I13">
        <f t="shared" si="2"/>
        <v>9.4430312020548954E-2</v>
      </c>
      <c r="M13">
        <f t="shared" si="3"/>
        <v>119.78771426580133</v>
      </c>
      <c r="N13">
        <f t="shared" si="4"/>
        <v>79.226666605095858</v>
      </c>
      <c r="O13">
        <f t="shared" si="5"/>
        <v>97.069399907364243</v>
      </c>
    </row>
    <row r="14" spans="1:30" ht="16" thickBot="1" x14ac:dyDescent="0.4">
      <c r="A14" s="15" t="s">
        <v>35</v>
      </c>
      <c r="B14" s="15" t="s">
        <v>32</v>
      </c>
      <c r="C14" s="7">
        <v>2495.9065701844265</v>
      </c>
      <c r="D14" s="7">
        <v>1823.3206542968751</v>
      </c>
      <c r="E14" s="8">
        <v>20058.064999999999</v>
      </c>
      <c r="G14">
        <f t="shared" si="0"/>
        <v>0.12443406530911265</v>
      </c>
      <c r="H14">
        <f t="shared" si="1"/>
        <v>0.7305244018657906</v>
      </c>
      <c r="I14">
        <f t="shared" si="2"/>
        <v>9.0902121131668248E-2</v>
      </c>
      <c r="M14">
        <f t="shared" si="3"/>
        <v>166.93527186895906</v>
      </c>
      <c r="N14">
        <f t="shared" si="4"/>
        <v>54.726559420481699</v>
      </c>
      <c r="O14">
        <f t="shared" si="5"/>
        <v>93.442605025359043</v>
      </c>
    </row>
    <row r="15" spans="1:30" ht="16" thickBot="1" x14ac:dyDescent="0.4">
      <c r="A15" s="15" t="s">
        <v>35</v>
      </c>
      <c r="B15" s="15" t="s">
        <v>33</v>
      </c>
      <c r="C15" s="7">
        <v>1619.1436347336057</v>
      </c>
      <c r="D15" s="7">
        <v>2115.8641227559838</v>
      </c>
      <c r="E15" s="8">
        <v>19493.705999999998</v>
      </c>
      <c r="G15">
        <f t="shared" si="0"/>
        <v>8.3059816062353964E-2</v>
      </c>
      <c r="H15">
        <f t="shared" si="1"/>
        <v>1.3067797552773028</v>
      </c>
      <c r="I15">
        <f t="shared" si="2"/>
        <v>0.10854088610734069</v>
      </c>
      <c r="M15">
        <f t="shared" si="3"/>
        <v>111.42939790089277</v>
      </c>
      <c r="N15">
        <f t="shared" si="4"/>
        <v>97.896195861509966</v>
      </c>
      <c r="O15">
        <f t="shared" si="5"/>
        <v>111.57432877655211</v>
      </c>
      <c r="AA15" s="42" t="s">
        <v>15</v>
      </c>
      <c r="AB15" s="43"/>
      <c r="AC15" s="43"/>
      <c r="AD15" s="44"/>
    </row>
    <row r="16" spans="1:30" x14ac:dyDescent="0.35">
      <c r="A16" s="15" t="s">
        <v>35</v>
      </c>
      <c r="B16" s="15" t="s">
        <v>33</v>
      </c>
      <c r="C16" s="7">
        <v>1592.7888383709032</v>
      </c>
      <c r="D16" s="7">
        <v>2694.9616636884971</v>
      </c>
      <c r="E16" s="8">
        <v>20723.454000000002</v>
      </c>
      <c r="G16">
        <f t="shared" si="0"/>
        <v>7.6859235838335788E-2</v>
      </c>
      <c r="H16">
        <f t="shared" si="1"/>
        <v>1.6919767383885556</v>
      </c>
      <c r="I16">
        <f t="shared" si="2"/>
        <v>0.13004403916878415</v>
      </c>
      <c r="M16">
        <f t="shared" si="3"/>
        <v>103.11097205126363</v>
      </c>
      <c r="N16">
        <f t="shared" si="4"/>
        <v>126.75287132777467</v>
      </c>
      <c r="O16">
        <f t="shared" si="5"/>
        <v>133.67844046620004</v>
      </c>
    </row>
    <row r="17" spans="1:30" x14ac:dyDescent="0.35">
      <c r="A17" s="15" t="s">
        <v>35</v>
      </c>
      <c r="B17" s="15" t="s">
        <v>33</v>
      </c>
      <c r="C17" s="6">
        <v>1944.0716572745914</v>
      </c>
      <c r="D17" s="6">
        <v>1689.820608585439</v>
      </c>
      <c r="E17" s="33">
        <v>16217.951999999999</v>
      </c>
      <c r="F17" s="32" t="s">
        <v>48</v>
      </c>
      <c r="G17" s="32">
        <f t="shared" si="0"/>
        <v>0.11987158781050723</v>
      </c>
      <c r="H17" s="32">
        <f t="shared" si="1"/>
        <v>0.8692172442626992</v>
      </c>
      <c r="I17" s="32">
        <f t="shared" si="2"/>
        <v>0.10419445122204327</v>
      </c>
      <c r="J17" s="32"/>
      <c r="K17" s="32"/>
      <c r="L17" s="32"/>
      <c r="M17" s="32">
        <f t="shared" si="3"/>
        <v>160.81445262437614</v>
      </c>
      <c r="N17" s="32">
        <f t="shared" si="4"/>
        <v>65.116605339884629</v>
      </c>
      <c r="O17" s="32">
        <f t="shared" si="5"/>
        <v>107.10642205227438</v>
      </c>
    </row>
    <row r="20" spans="1:30" x14ac:dyDescent="0.35">
      <c r="F20" s="39" t="s">
        <v>51</v>
      </c>
    </row>
    <row r="30" spans="1:30" ht="16" thickBot="1" x14ac:dyDescent="0.4"/>
    <row r="31" spans="1:30" ht="16" thickBot="1" x14ac:dyDescent="0.4">
      <c r="AA31" s="42" t="s">
        <v>13</v>
      </c>
      <c r="AB31" s="43"/>
      <c r="AC31" s="43"/>
      <c r="AD31" s="44"/>
    </row>
  </sheetData>
  <mergeCells count="3">
    <mergeCell ref="R12:T12"/>
    <mergeCell ref="AA15:AD15"/>
    <mergeCell ref="AA31:AD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CF33-91A4-4C2A-91B2-4D3DF045AC3C}">
  <dimension ref="A1:AN56"/>
  <sheetViews>
    <sheetView tabSelected="1" zoomScale="110" zoomScaleNormal="110" workbookViewId="0">
      <pane xSplit="1" topLeftCell="B1" activePane="topRight" state="frozen"/>
      <selection pane="topRight" activeCell="G34" sqref="G34"/>
    </sheetView>
  </sheetViews>
  <sheetFormatPr defaultRowHeight="15.5" x14ac:dyDescent="0.35"/>
  <cols>
    <col min="7" max="7" width="14.58203125" bestFit="1" customWidth="1"/>
    <col min="8" max="8" width="11.75" bestFit="1" customWidth="1"/>
    <col min="9" max="15" width="11.75" customWidth="1"/>
  </cols>
  <sheetData>
    <row r="1" spans="1:40" ht="16" thickBot="1" x14ac:dyDescent="0.4">
      <c r="G1" t="s">
        <v>39</v>
      </c>
      <c r="M1" t="s">
        <v>40</v>
      </c>
    </row>
    <row r="2" spans="1:40" ht="16" thickBot="1" x14ac:dyDescent="0.4">
      <c r="A2" s="24" t="s">
        <v>29</v>
      </c>
      <c r="B2" s="24" t="s">
        <v>30</v>
      </c>
      <c r="C2" s="2" t="s">
        <v>27</v>
      </c>
      <c r="D2" s="2" t="s">
        <v>28</v>
      </c>
      <c r="E2" s="3" t="s">
        <v>0</v>
      </c>
      <c r="G2" s="4" t="s">
        <v>6</v>
      </c>
      <c r="H2" s="4" t="s">
        <v>7</v>
      </c>
      <c r="I2" s="4" t="s">
        <v>49</v>
      </c>
      <c r="J2" s="4"/>
      <c r="K2" s="4"/>
      <c r="L2" s="4"/>
      <c r="M2" s="4" t="s">
        <v>6</v>
      </c>
      <c r="N2" s="4" t="s">
        <v>7</v>
      </c>
      <c r="O2" s="4" t="s">
        <v>49</v>
      </c>
      <c r="P2" s="1"/>
    </row>
    <row r="3" spans="1:40" x14ac:dyDescent="0.35">
      <c r="A3" s="15" t="s">
        <v>31</v>
      </c>
      <c r="B3" s="15" t="s">
        <v>33</v>
      </c>
      <c r="C3" s="32">
        <v>3111.034950657895</v>
      </c>
      <c r="D3" s="32">
        <v>1458.8528366815476</v>
      </c>
      <c r="E3" s="8">
        <v>19737.434000000001</v>
      </c>
      <c r="G3" s="32">
        <f>C3/E3</f>
        <v>0.15762104388330797</v>
      </c>
      <c r="H3" s="32">
        <f>D3/C3</f>
        <v>0.46892846265614663</v>
      </c>
      <c r="I3" s="32">
        <f>D3/E3</f>
        <v>7.3912993790456627E-2</v>
      </c>
      <c r="M3" s="32">
        <f>G3/$J$7*100</f>
        <v>111.01612064228021</v>
      </c>
      <c r="N3" s="32">
        <f>H3/$K$7*100</f>
        <v>59.857596842779081</v>
      </c>
      <c r="O3" s="32">
        <f>I3/$L$7*100</f>
        <v>65.862119280612887</v>
      </c>
    </row>
    <row r="4" spans="1:40" x14ac:dyDescent="0.35">
      <c r="A4" s="15" t="s">
        <v>31</v>
      </c>
      <c r="B4" s="15" t="s">
        <v>32</v>
      </c>
      <c r="C4">
        <v>2673.0331003289484</v>
      </c>
      <c r="D4">
        <v>1957.7485816592261</v>
      </c>
      <c r="E4" s="8">
        <v>21799.898000000001</v>
      </c>
      <c r="G4">
        <f t="shared" ref="G4:G12" si="0">C4/E4</f>
        <v>0.12261677097429301</v>
      </c>
      <c r="H4">
        <f t="shared" ref="H4:H12" si="1">D4/C4</f>
        <v>0.73240716002293493</v>
      </c>
      <c r="I4">
        <f t="shared" ref="I4:I42" si="2">D4/E4</f>
        <v>8.9805401000464594E-2</v>
      </c>
      <c r="M4">
        <f t="shared" ref="M4:M12" si="3">G4/$J$7*100</f>
        <v>86.361807433065167</v>
      </c>
      <c r="N4">
        <f t="shared" ref="N4:N12" si="4">H4/$K$7*100</f>
        <v>93.490022467594343</v>
      </c>
      <c r="O4">
        <f t="shared" ref="O4:O12" si="5">I4/$L$7*100</f>
        <v>80.023467179590341</v>
      </c>
    </row>
    <row r="5" spans="1:40" x14ac:dyDescent="0.35">
      <c r="A5" s="15" t="s">
        <v>36</v>
      </c>
      <c r="B5" s="29">
        <v>49</v>
      </c>
      <c r="C5">
        <v>3931.5733963815801</v>
      </c>
      <c r="D5">
        <v>3289.7589983258927</v>
      </c>
      <c r="E5" s="8">
        <v>22002.512999999999</v>
      </c>
      <c r="G5">
        <f t="shared" si="0"/>
        <v>0.17868747067126289</v>
      </c>
      <c r="H5">
        <f t="shared" si="1"/>
        <v>0.83675380481351802</v>
      </c>
      <c r="I5">
        <f t="shared" si="2"/>
        <v>0.14951742095668313</v>
      </c>
      <c r="M5">
        <f t="shared" si="3"/>
        <v>125.85368877515461</v>
      </c>
      <c r="N5">
        <f t="shared" si="4"/>
        <v>106.80962213615059</v>
      </c>
      <c r="O5">
        <f t="shared" si="5"/>
        <v>133.23143480693579</v>
      </c>
    </row>
    <row r="6" spans="1:40" x14ac:dyDescent="0.35">
      <c r="A6" s="30" t="s">
        <v>36</v>
      </c>
      <c r="B6" s="30" t="s">
        <v>33</v>
      </c>
      <c r="C6">
        <v>2696.5100740131584</v>
      </c>
      <c r="D6">
        <v>2106.1343470982142</v>
      </c>
      <c r="E6" s="8">
        <v>21634.956999999999</v>
      </c>
      <c r="G6">
        <f t="shared" si="0"/>
        <v>0.12463671982399403</v>
      </c>
      <c r="H6">
        <f t="shared" si="1"/>
        <v>0.78105932827601099</v>
      </c>
      <c r="I6">
        <f t="shared" si="2"/>
        <v>9.7348672664254163E-2</v>
      </c>
      <c r="M6">
        <f t="shared" si="3"/>
        <v>87.784503791780182</v>
      </c>
      <c r="N6">
        <f t="shared" si="4"/>
        <v>99.700355396255006</v>
      </c>
      <c r="O6">
        <f t="shared" si="5"/>
        <v>86.745098013473878</v>
      </c>
    </row>
    <row r="7" spans="1:40" x14ac:dyDescent="0.35">
      <c r="A7" s="15" t="s">
        <v>35</v>
      </c>
      <c r="B7" s="15" t="s">
        <v>33</v>
      </c>
      <c r="C7">
        <v>619.54862253289502</v>
      </c>
      <c r="D7">
        <v>635.98376813616051</v>
      </c>
      <c r="E7" s="8">
        <v>17637.424999999999</v>
      </c>
      <c r="G7">
        <f t="shared" si="0"/>
        <v>3.5126931654303001E-2</v>
      </c>
      <c r="H7">
        <f t="shared" si="1"/>
        <v>1.0265276122091496</v>
      </c>
      <c r="I7">
        <f t="shared" si="2"/>
        <v>3.6058765275325651E-2</v>
      </c>
      <c r="J7">
        <f>AVERAGE(G4:G6)</f>
        <v>0.14198032048984999</v>
      </c>
      <c r="K7">
        <f t="shared" ref="K7:L7" si="6">AVERAGE(H4:H6)</f>
        <v>0.78340676437082146</v>
      </c>
      <c r="L7">
        <f t="shared" si="6"/>
        <v>0.11222383154046729</v>
      </c>
      <c r="M7">
        <f t="shared" si="3"/>
        <v>24.740704580121147</v>
      </c>
      <c r="N7">
        <f t="shared" si="4"/>
        <v>131.03379481712619</v>
      </c>
      <c r="O7">
        <f t="shared" si="5"/>
        <v>32.131112242699587</v>
      </c>
    </row>
    <row r="8" spans="1:40" x14ac:dyDescent="0.35">
      <c r="A8" s="15" t="s">
        <v>37</v>
      </c>
      <c r="B8" s="15" t="s">
        <v>33</v>
      </c>
      <c r="C8" s="32">
        <v>4422.7764185855267</v>
      </c>
      <c r="D8" s="32">
        <v>3385.0971726190473</v>
      </c>
      <c r="E8" s="8">
        <v>22803.634999999998</v>
      </c>
      <c r="G8" s="32">
        <f t="shared" si="0"/>
        <v>0.19395050037353812</v>
      </c>
      <c r="H8" s="32">
        <f t="shared" si="1"/>
        <v>0.76537831720230942</v>
      </c>
      <c r="I8" s="32">
        <f t="shared" si="2"/>
        <v>0.14844550759644451</v>
      </c>
      <c r="M8" s="32">
        <f t="shared" si="3"/>
        <v>136.60379107779477</v>
      </c>
      <c r="N8" s="32">
        <f t="shared" si="4"/>
        <v>97.698711832927401</v>
      </c>
      <c r="O8" s="32">
        <f t="shared" si="5"/>
        <v>132.27627818331607</v>
      </c>
    </row>
    <row r="9" spans="1:40" x14ac:dyDescent="0.35">
      <c r="A9" s="15" t="s">
        <v>36</v>
      </c>
      <c r="B9" s="15" t="s">
        <v>32</v>
      </c>
      <c r="C9" s="32">
        <v>4800.7974917763167</v>
      </c>
      <c r="D9" s="32">
        <v>2421.6453776041667</v>
      </c>
      <c r="E9" s="8">
        <v>22767.006999999998</v>
      </c>
      <c r="G9" s="32">
        <f t="shared" si="0"/>
        <v>0.21086643017135792</v>
      </c>
      <c r="H9" s="32">
        <f t="shared" si="1"/>
        <v>0.5044256463123894</v>
      </c>
      <c r="I9" s="32">
        <f t="shared" si="2"/>
        <v>0.10636643532477356</v>
      </c>
      <c r="M9" s="32">
        <f t="shared" si="3"/>
        <v>148.51806887309607</v>
      </c>
      <c r="N9" s="32">
        <f t="shared" si="4"/>
        <v>64.388727447038249</v>
      </c>
      <c r="O9" s="32">
        <f t="shared" si="5"/>
        <v>94.780612874029714</v>
      </c>
    </row>
    <row r="10" spans="1:40" x14ac:dyDescent="0.35">
      <c r="A10" s="15" t="s">
        <v>37</v>
      </c>
      <c r="B10" s="29" t="s">
        <v>33</v>
      </c>
      <c r="C10">
        <v>3006.326171875</v>
      </c>
      <c r="D10">
        <v>1554.0080798921131</v>
      </c>
      <c r="E10" s="8">
        <v>20512.776999999998</v>
      </c>
      <c r="G10">
        <f t="shared" si="0"/>
        <v>0.14655871176657359</v>
      </c>
      <c r="H10">
        <f t="shared" si="1"/>
        <v>0.51691266717174</v>
      </c>
      <c r="I10">
        <f t="shared" si="2"/>
        <v>7.575805459651383E-2</v>
      </c>
      <c r="M10">
        <f t="shared" si="3"/>
        <v>103.22466610930839</v>
      </c>
      <c r="N10">
        <f t="shared" si="4"/>
        <v>65.982665797746691</v>
      </c>
      <c r="O10">
        <f t="shared" si="5"/>
        <v>67.506209293162385</v>
      </c>
    </row>
    <row r="11" spans="1:40" x14ac:dyDescent="0.35">
      <c r="A11" s="15" t="s">
        <v>38</v>
      </c>
      <c r="B11" s="15" t="s">
        <v>33</v>
      </c>
      <c r="C11">
        <v>3420.9034745065801</v>
      </c>
      <c r="D11">
        <v>2144.6674409412199</v>
      </c>
      <c r="E11" s="8">
        <v>21262.905999999999</v>
      </c>
      <c r="G11">
        <f t="shared" si="0"/>
        <v>0.16088598023744169</v>
      </c>
      <c r="H11">
        <f t="shared" si="1"/>
        <v>0.6269301244316926</v>
      </c>
      <c r="I11">
        <f t="shared" si="2"/>
        <v>0.10086426760957415</v>
      </c>
      <c r="M11">
        <f t="shared" si="3"/>
        <v>113.31569028888285</v>
      </c>
      <c r="N11">
        <f t="shared" si="4"/>
        <v>80.026131116598137</v>
      </c>
      <c r="O11">
        <f t="shared" si="5"/>
        <v>89.877761456757128</v>
      </c>
    </row>
    <row r="12" spans="1:40" ht="16" thickBot="1" x14ac:dyDescent="0.4">
      <c r="A12" s="15" t="s">
        <v>38</v>
      </c>
      <c r="B12" s="15" t="s">
        <v>33</v>
      </c>
      <c r="C12" s="32">
        <v>5394.55818256579</v>
      </c>
      <c r="D12" s="32">
        <v>2749.9220168340771</v>
      </c>
      <c r="E12" s="8">
        <v>20258.534</v>
      </c>
      <c r="G12" s="32">
        <f t="shared" si="0"/>
        <v>0.2662857135943692</v>
      </c>
      <c r="H12" s="32">
        <f t="shared" si="1"/>
        <v>0.50975852401060651</v>
      </c>
      <c r="I12" s="32">
        <f t="shared" si="2"/>
        <v>0.13574141232697673</v>
      </c>
      <c r="M12" s="32">
        <f t="shared" si="3"/>
        <v>187.55114277503387</v>
      </c>
      <c r="N12" s="32">
        <f t="shared" si="4"/>
        <v>65.069456531947296</v>
      </c>
      <c r="O12" s="32">
        <f t="shared" si="5"/>
        <v>120.95595958869853</v>
      </c>
    </row>
    <row r="13" spans="1:40" ht="16" thickBot="1" x14ac:dyDescent="0.4">
      <c r="U13" s="42" t="s">
        <v>16</v>
      </c>
      <c r="V13" s="43"/>
      <c r="W13" s="43"/>
      <c r="X13" s="43"/>
      <c r="Y13" s="44"/>
    </row>
    <row r="14" spans="1:40" ht="16" thickBot="1" x14ac:dyDescent="0.4">
      <c r="A14" s="15" t="s">
        <v>36</v>
      </c>
      <c r="B14" s="15" t="s">
        <v>32</v>
      </c>
      <c r="C14" s="7">
        <v>4169.396043137458</v>
      </c>
      <c r="D14" s="7">
        <v>3542.9100864955353</v>
      </c>
      <c r="E14" s="8">
        <v>21435.228999999999</v>
      </c>
      <c r="G14">
        <f>C14/E14</f>
        <v>0.19451138325312309</v>
      </c>
      <c r="H14">
        <f>D14/C14</f>
        <v>0.84974179709479125</v>
      </c>
      <c r="I14">
        <f t="shared" si="2"/>
        <v>0.16528445236090247</v>
      </c>
      <c r="M14">
        <f>G14/$J$16*100</f>
        <v>128.97514270017621</v>
      </c>
      <c r="N14">
        <f>H14/$K$16*100</f>
        <v>112.02826777630412</v>
      </c>
      <c r="O14">
        <f>I14/$L$16*100</f>
        <v>139.62248457241228</v>
      </c>
      <c r="Q14" s="7"/>
      <c r="R14" s="7"/>
      <c r="AE14" s="42" t="s">
        <v>18</v>
      </c>
      <c r="AF14" s="43"/>
      <c r="AG14" s="44"/>
      <c r="AL14" s="42" t="s">
        <v>19</v>
      </c>
      <c r="AM14" s="43"/>
      <c r="AN14" s="44"/>
    </row>
    <row r="15" spans="1:40" x14ac:dyDescent="0.35">
      <c r="A15" s="15" t="s">
        <v>31</v>
      </c>
      <c r="B15" s="15" t="s">
        <v>32</v>
      </c>
      <c r="C15" s="6">
        <v>1453.0558684593016</v>
      </c>
      <c r="D15" s="6">
        <v>985.58294878949164</v>
      </c>
      <c r="E15" s="33">
        <v>18150.743999999999</v>
      </c>
      <c r="F15" s="32"/>
      <c r="G15" s="32">
        <f t="shared" ref="G15:G20" si="7">C15/E15</f>
        <v>8.0054892981758857E-2</v>
      </c>
      <c r="H15" s="32">
        <f t="shared" ref="H15:H20" si="8">D15/C15</f>
        <v>0.67828290032269789</v>
      </c>
      <c r="I15" s="32">
        <f t="shared" si="2"/>
        <v>5.4299864996690587E-2</v>
      </c>
      <c r="M15" s="32">
        <f t="shared" ref="M15:M20" si="9">G15/$J$16*100</f>
        <v>53.082195363000181</v>
      </c>
      <c r="N15" s="32">
        <f t="shared" ref="N15:N20" si="10">H15/$K$16*100</f>
        <v>89.423467981960229</v>
      </c>
      <c r="O15" s="32">
        <f t="shared" ref="O15:O20" si="11">I15/$L$16*100</f>
        <v>45.869299589232739</v>
      </c>
      <c r="Q15" s="7"/>
      <c r="R15" s="7"/>
    </row>
    <row r="16" spans="1:40" x14ac:dyDescent="0.35">
      <c r="A16" s="30" t="s">
        <v>36</v>
      </c>
      <c r="B16" s="30" t="s">
        <v>32</v>
      </c>
      <c r="C16" s="7">
        <v>2457.8173601017443</v>
      </c>
      <c r="D16" s="7">
        <v>1640.0312034970239</v>
      </c>
      <c r="E16" s="8">
        <v>22945.643</v>
      </c>
      <c r="G16">
        <f t="shared" si="7"/>
        <v>0.10711477382009928</v>
      </c>
      <c r="H16">
        <f t="shared" si="8"/>
        <v>0.66727138888348192</v>
      </c>
      <c r="I16">
        <f t="shared" si="2"/>
        <v>7.147462389687767E-2</v>
      </c>
      <c r="J16">
        <f>AVERAGE(G16,G14)</f>
        <v>0.15081307853661119</v>
      </c>
      <c r="K16">
        <f t="shared" ref="K16:L16" si="12">AVERAGE(H16,H14)</f>
        <v>0.75850659298913659</v>
      </c>
      <c r="L16">
        <f t="shared" si="12"/>
        <v>0.11837953812889007</v>
      </c>
      <c r="M16">
        <f t="shared" si="9"/>
        <v>71.024857299823779</v>
      </c>
      <c r="N16">
        <f t="shared" si="10"/>
        <v>87.971732223695867</v>
      </c>
      <c r="O16">
        <f t="shared" si="11"/>
        <v>60.377515427587703</v>
      </c>
      <c r="Q16" s="7"/>
      <c r="R16" s="7"/>
    </row>
    <row r="17" spans="1:40" x14ac:dyDescent="0.35">
      <c r="A17" s="15" t="s">
        <v>38</v>
      </c>
      <c r="B17" s="15" t="s">
        <v>32</v>
      </c>
      <c r="C17" s="7">
        <v>2734.5234180336374</v>
      </c>
      <c r="D17" s="7">
        <v>2025.2620943509614</v>
      </c>
      <c r="E17" s="8">
        <v>22441.743999999999</v>
      </c>
      <c r="G17">
        <f t="shared" si="7"/>
        <v>0.12184986238296086</v>
      </c>
      <c r="H17">
        <f t="shared" si="8"/>
        <v>0.74062708002234001</v>
      </c>
      <c r="I17">
        <f t="shared" si="2"/>
        <v>9.0245307777816267E-2</v>
      </c>
      <c r="M17">
        <f t="shared" si="9"/>
        <v>80.795288820644785</v>
      </c>
      <c r="N17">
        <f t="shared" si="10"/>
        <v>97.642800585775177</v>
      </c>
      <c r="O17">
        <f t="shared" si="11"/>
        <v>76.233873863875331</v>
      </c>
      <c r="Q17" s="7"/>
      <c r="R17" s="7"/>
    </row>
    <row r="18" spans="1:40" x14ac:dyDescent="0.35">
      <c r="A18" s="15" t="s">
        <v>37</v>
      </c>
      <c r="B18" s="15" t="s">
        <v>32</v>
      </c>
      <c r="C18" s="7">
        <v>2377.8419526058969</v>
      </c>
      <c r="D18" s="7">
        <v>2000.5481144831729</v>
      </c>
      <c r="E18" s="8">
        <v>21586.078000000001</v>
      </c>
      <c r="G18">
        <f t="shared" si="7"/>
        <v>0.1101562753829527</v>
      </c>
      <c r="H18">
        <f t="shared" si="8"/>
        <v>0.84132930377931781</v>
      </c>
      <c r="I18">
        <f t="shared" si="2"/>
        <v>9.26777024748624E-2</v>
      </c>
      <c r="M18">
        <f t="shared" si="9"/>
        <v>73.041593243659761</v>
      </c>
      <c r="N18">
        <f t="shared" si="10"/>
        <v>110.91918139614212</v>
      </c>
      <c r="O18">
        <f t="shared" si="11"/>
        <v>78.288616377229104</v>
      </c>
      <c r="Q18" s="7"/>
      <c r="R18" s="7"/>
    </row>
    <row r="19" spans="1:40" x14ac:dyDescent="0.35">
      <c r="A19" s="16" t="s">
        <v>35</v>
      </c>
      <c r="B19" s="16" t="s">
        <v>33</v>
      </c>
      <c r="C19" s="7">
        <v>2129.2154991175248</v>
      </c>
      <c r="D19" s="7">
        <v>1982.3138092376371</v>
      </c>
      <c r="E19" s="8">
        <v>21218.714</v>
      </c>
      <c r="G19">
        <f t="shared" si="7"/>
        <v>0.10034611424224507</v>
      </c>
      <c r="H19">
        <f t="shared" si="8"/>
        <v>0.93100665952282768</v>
      </c>
      <c r="I19">
        <f t="shared" si="2"/>
        <v>9.3422900616768625E-2</v>
      </c>
      <c r="M19">
        <f t="shared" si="9"/>
        <v>66.536745497099034</v>
      </c>
      <c r="N19">
        <f t="shared" si="10"/>
        <v>122.74206554407124</v>
      </c>
      <c r="O19">
        <f t="shared" si="11"/>
        <v>78.918115489731861</v>
      </c>
      <c r="Q19" s="7"/>
      <c r="R19" s="7"/>
    </row>
    <row r="20" spans="1:40" x14ac:dyDescent="0.35">
      <c r="A20" s="30" t="s">
        <v>34</v>
      </c>
      <c r="B20" s="31">
        <v>61</v>
      </c>
      <c r="C20" s="7">
        <v>2183.2311046511604</v>
      </c>
      <c r="D20" s="7">
        <v>1116.1991257440473</v>
      </c>
      <c r="E20" s="8">
        <v>19198.401000000002</v>
      </c>
      <c r="G20">
        <f t="shared" si="7"/>
        <v>0.11371942406303318</v>
      </c>
      <c r="H20">
        <f t="shared" si="8"/>
        <v>0.51126017917484512</v>
      </c>
      <c r="I20">
        <f t="shared" si="2"/>
        <v>5.8140213122126534E-2</v>
      </c>
      <c r="M20">
        <f t="shared" si="9"/>
        <v>75.404219028276643</v>
      </c>
      <c r="N20">
        <f t="shared" si="10"/>
        <v>67.403524755145725</v>
      </c>
      <c r="O20">
        <f t="shared" si="11"/>
        <v>49.113397501875902</v>
      </c>
      <c r="Q20" s="7"/>
      <c r="R20" s="7"/>
    </row>
    <row r="21" spans="1:40" x14ac:dyDescent="0.35">
      <c r="Q21" s="7"/>
      <c r="R21" s="7"/>
    </row>
    <row r="22" spans="1:40" x14ac:dyDescent="0.35">
      <c r="A22" s="15" t="s">
        <v>36</v>
      </c>
      <c r="B22" s="15" t="s">
        <v>32</v>
      </c>
      <c r="C22" s="7">
        <v>4390.4084123883931</v>
      </c>
      <c r="D22" s="7">
        <v>2420.8214495465477</v>
      </c>
      <c r="E22" s="9">
        <v>33968.851000000002</v>
      </c>
      <c r="G22">
        <f>C22/E22</f>
        <v>0.12924806942655767</v>
      </c>
      <c r="H22">
        <f>D22/C22</f>
        <v>0.55138866869782044</v>
      </c>
      <c r="I22">
        <f t="shared" si="2"/>
        <v>7.1265920932873109E-2</v>
      </c>
      <c r="M22">
        <f>G22/$J$25*100</f>
        <v>105.21526972531537</v>
      </c>
      <c r="N22">
        <f>H22/$K$25*100</f>
        <v>100.93521317811425</v>
      </c>
      <c r="O22">
        <f>I22/$L$25*100</f>
        <v>106.19666655329183</v>
      </c>
      <c r="Q22" s="7"/>
      <c r="R22" s="7"/>
    </row>
    <row r="23" spans="1:40" x14ac:dyDescent="0.35">
      <c r="A23" s="17" t="s">
        <v>36</v>
      </c>
      <c r="B23" s="17" t="s">
        <v>32</v>
      </c>
      <c r="C23" s="6">
        <v>1610.2599225725444</v>
      </c>
      <c r="D23" s="6">
        <v>168.8405232462851</v>
      </c>
      <c r="E23" s="33">
        <v>9204.8029999999999</v>
      </c>
      <c r="F23" s="32" t="s">
        <v>41</v>
      </c>
      <c r="G23" s="32">
        <f t="shared" ref="G23:G32" si="13">C23/E23</f>
        <v>0.17493692397029512</v>
      </c>
      <c r="H23" s="32">
        <f t="shared" ref="H23:H32" si="14">D23/C23</f>
        <v>0.10485296248107957</v>
      </c>
      <c r="I23" s="32">
        <f t="shared" ref="I23:I32" si="15">D23/E23</f>
        <v>1.8342654725612823E-2</v>
      </c>
      <c r="J23" s="32"/>
      <c r="K23" s="32"/>
      <c r="L23" s="32"/>
      <c r="M23" s="32">
        <f t="shared" ref="M23:M32" si="16">G23/$J$25*100</f>
        <v>142.40859242319596</v>
      </c>
      <c r="N23" s="32">
        <f t="shared" ref="N23:N32" si="17">H23/$K$25*100</f>
        <v>19.194003651505245</v>
      </c>
      <c r="O23" s="32">
        <f t="shared" ref="O23:O32" si="18">I23/$L$25*100</f>
        <v>27.333243745392181</v>
      </c>
      <c r="Q23" s="7"/>
      <c r="R23" s="7"/>
    </row>
    <row r="24" spans="1:40" x14ac:dyDescent="0.35">
      <c r="A24" s="15" t="s">
        <v>36</v>
      </c>
      <c r="B24" s="15" t="s">
        <v>33</v>
      </c>
      <c r="C24" s="7">
        <v>4948.9280962262837</v>
      </c>
      <c r="D24" s="7">
        <v>2776.4152132047643</v>
      </c>
      <c r="E24" s="9">
        <v>41812.366000000002</v>
      </c>
      <c r="G24">
        <f t="shared" si="13"/>
        <v>0.1183603935789303</v>
      </c>
      <c r="H24">
        <f t="shared" si="14"/>
        <v>0.56101344760330418</v>
      </c>
      <c r="I24">
        <f t="shared" si="15"/>
        <v>6.640177246139968E-2</v>
      </c>
      <c r="M24">
        <f t="shared" si="16"/>
        <v>96.352083171949872</v>
      </c>
      <c r="N24">
        <f t="shared" si="17"/>
        <v>102.69709035435636</v>
      </c>
      <c r="O24">
        <f t="shared" si="18"/>
        <v>98.948372466454401</v>
      </c>
      <c r="Q24" s="7"/>
      <c r="R24" s="7"/>
    </row>
    <row r="25" spans="1:40" x14ac:dyDescent="0.35">
      <c r="A25" s="15" t="s">
        <v>36</v>
      </c>
      <c r="B25" s="15" t="s">
        <v>32</v>
      </c>
      <c r="C25" s="7">
        <v>3857.0643310546875</v>
      </c>
      <c r="D25" s="7">
        <v>2030.502332140516</v>
      </c>
      <c r="E25" s="9">
        <v>31898.659</v>
      </c>
      <c r="F25" s="5"/>
      <c r="G25">
        <f t="shared" si="13"/>
        <v>0.12091619058514928</v>
      </c>
      <c r="H25">
        <f t="shared" si="14"/>
        <v>0.52643724808844172</v>
      </c>
      <c r="I25">
        <f t="shared" si="15"/>
        <v>6.3654786620983533E-2</v>
      </c>
      <c r="J25">
        <f>AVERAGE(G24:G25,G22)</f>
        <v>0.12284155119687908</v>
      </c>
      <c r="K25">
        <f t="shared" ref="K25:L25" si="19">AVERAGE(H24:H25,H22)</f>
        <v>0.54627978812985545</v>
      </c>
      <c r="L25">
        <f t="shared" si="19"/>
        <v>6.7107493338418769E-2</v>
      </c>
      <c r="M25">
        <f t="shared" si="16"/>
        <v>98.432647102734805</v>
      </c>
      <c r="N25">
        <f t="shared" si="17"/>
        <v>96.367696467529385</v>
      </c>
      <c r="O25">
        <f t="shared" si="18"/>
        <v>94.854960980253793</v>
      </c>
    </row>
    <row r="26" spans="1:40" ht="16" thickBot="1" x14ac:dyDescent="0.4">
      <c r="A26" s="15" t="s">
        <v>34</v>
      </c>
      <c r="B26" s="15" t="s">
        <v>33</v>
      </c>
      <c r="C26" s="7">
        <v>4328.0831298828125</v>
      </c>
      <c r="D26" s="7">
        <v>2943.3498244919147</v>
      </c>
      <c r="E26" s="9">
        <v>32459.558000000001</v>
      </c>
      <c r="G26">
        <f t="shared" si="13"/>
        <v>0.13333770995534852</v>
      </c>
      <c r="H26">
        <f t="shared" si="14"/>
        <v>0.68005852386934373</v>
      </c>
      <c r="I26">
        <f t="shared" si="15"/>
        <v>9.067744620835301E-2</v>
      </c>
      <c r="M26">
        <f t="shared" si="16"/>
        <v>108.5444694048573</v>
      </c>
      <c r="N26">
        <f t="shared" si="17"/>
        <v>124.48905096735665</v>
      </c>
      <c r="O26">
        <f t="shared" si="18"/>
        <v>135.12268406610343</v>
      </c>
      <c r="Q26" s="7"/>
      <c r="R26" s="7"/>
    </row>
    <row r="27" spans="1:40" ht="16" thickBot="1" x14ac:dyDescent="0.4">
      <c r="A27" s="17" t="s">
        <v>34</v>
      </c>
      <c r="B27" s="17" t="s">
        <v>33</v>
      </c>
      <c r="C27" s="6">
        <v>4249.98499407087</v>
      </c>
      <c r="D27" s="6">
        <v>2857.209295099432</v>
      </c>
      <c r="E27" s="34">
        <v>26220.758999999998</v>
      </c>
      <c r="F27" s="32" t="s">
        <v>42</v>
      </c>
      <c r="G27" s="32">
        <f t="shared" si="13"/>
        <v>0.16208474339247275</v>
      </c>
      <c r="H27" s="32">
        <f t="shared" si="14"/>
        <v>0.67228691373863869</v>
      </c>
      <c r="I27" s="32">
        <f t="shared" si="15"/>
        <v>0.10896745189944472</v>
      </c>
      <c r="J27" s="32"/>
      <c r="K27" s="32"/>
      <c r="L27" s="32"/>
      <c r="M27" s="32">
        <f t="shared" si="16"/>
        <v>131.94618743677236</v>
      </c>
      <c r="N27" s="32">
        <f t="shared" si="17"/>
        <v>123.06640815691871</v>
      </c>
      <c r="O27" s="32">
        <f t="shared" si="18"/>
        <v>162.37747303409006</v>
      </c>
      <c r="Q27" s="7"/>
      <c r="R27" s="7"/>
      <c r="AE27" s="42" t="s">
        <v>20</v>
      </c>
      <c r="AF27" s="43"/>
      <c r="AG27" s="44"/>
      <c r="AL27" s="42" t="s">
        <v>21</v>
      </c>
      <c r="AM27" s="43"/>
      <c r="AN27" s="44"/>
    </row>
    <row r="28" spans="1:40" x14ac:dyDescent="0.35">
      <c r="A28" s="15" t="s">
        <v>34</v>
      </c>
      <c r="B28" s="15" t="s">
        <v>33</v>
      </c>
      <c r="C28" s="7">
        <v>3956.12451171875</v>
      </c>
      <c r="D28" s="7">
        <v>2142.8249426354896</v>
      </c>
      <c r="E28" s="9">
        <v>26286.659</v>
      </c>
      <c r="G28">
        <f t="shared" si="13"/>
        <v>0.15049932788030423</v>
      </c>
      <c r="H28">
        <f t="shared" si="14"/>
        <v>0.54164749776910659</v>
      </c>
      <c r="I28">
        <f t="shared" si="15"/>
        <v>8.1517584362299125E-2</v>
      </c>
      <c r="M28">
        <f t="shared" si="16"/>
        <v>122.51500116527984</v>
      </c>
      <c r="N28">
        <f t="shared" si="17"/>
        <v>99.152029699541487</v>
      </c>
      <c r="O28">
        <f t="shared" si="18"/>
        <v>121.47314749369522</v>
      </c>
    </row>
    <row r="29" spans="1:40" x14ac:dyDescent="0.35">
      <c r="A29" s="30" t="s">
        <v>34</v>
      </c>
      <c r="B29" s="30" t="s">
        <v>32</v>
      </c>
      <c r="C29" s="7">
        <v>4084.7972412109375</v>
      </c>
      <c r="D29" s="7">
        <v>2051.7807822060754</v>
      </c>
      <c r="E29" s="9">
        <v>20423.538</v>
      </c>
      <c r="G29">
        <f t="shared" si="13"/>
        <v>0.20000438911274518</v>
      </c>
      <c r="H29">
        <f t="shared" si="14"/>
        <v>0.50229684878993541</v>
      </c>
      <c r="I29">
        <f t="shared" si="15"/>
        <v>0.10046157439548796</v>
      </c>
      <c r="M29">
        <f t="shared" si="16"/>
        <v>162.81493286599471</v>
      </c>
      <c r="N29">
        <f t="shared" si="17"/>
        <v>91.948642381499766</v>
      </c>
      <c r="O29">
        <f t="shared" si="18"/>
        <v>149.70246897595581</v>
      </c>
    </row>
    <row r="30" spans="1:40" ht="16" thickBot="1" x14ac:dyDescent="0.4">
      <c r="A30" s="15" t="s">
        <v>34</v>
      </c>
      <c r="B30" s="15" t="s">
        <v>33</v>
      </c>
      <c r="C30" s="7">
        <v>5406.3346121651775</v>
      </c>
      <c r="D30" s="7">
        <v>3110.415161986451</v>
      </c>
      <c r="E30" s="9">
        <v>27120.609</v>
      </c>
      <c r="G30">
        <f t="shared" si="13"/>
        <v>0.19934414496979685</v>
      </c>
      <c r="H30">
        <f t="shared" si="14"/>
        <v>0.57532790423061952</v>
      </c>
      <c r="I30">
        <f t="shared" si="15"/>
        <v>0.11468824914611803</v>
      </c>
      <c r="M30">
        <f t="shared" si="16"/>
        <v>162.27745663216714</v>
      </c>
      <c r="N30">
        <f t="shared" si="17"/>
        <v>105.31744295358389</v>
      </c>
      <c r="O30">
        <f t="shared" si="18"/>
        <v>170.90229934197149</v>
      </c>
    </row>
    <row r="31" spans="1:40" ht="16" thickBot="1" x14ac:dyDescent="0.4">
      <c r="A31" s="15" t="s">
        <v>34</v>
      </c>
      <c r="B31" s="15" t="s">
        <v>33</v>
      </c>
      <c r="C31" s="7">
        <v>4688.8987165178569</v>
      </c>
      <c r="D31" s="7">
        <v>1752.110425544508</v>
      </c>
      <c r="E31" s="9">
        <v>15726.768</v>
      </c>
      <c r="G31">
        <f t="shared" si="13"/>
        <v>0.29814763697905744</v>
      </c>
      <c r="H31">
        <f t="shared" si="14"/>
        <v>0.37367205637695827</v>
      </c>
      <c r="I31">
        <f t="shared" si="15"/>
        <v>0.11140944061389524</v>
      </c>
      <c r="M31">
        <f t="shared" si="16"/>
        <v>242.70911110623638</v>
      </c>
      <c r="N31">
        <f t="shared" si="17"/>
        <v>68.403053617669855</v>
      </c>
      <c r="O31">
        <f t="shared" si="18"/>
        <v>166.01639410380687</v>
      </c>
      <c r="V31" s="42" t="s">
        <v>17</v>
      </c>
      <c r="W31" s="43"/>
      <c r="X31" s="43"/>
      <c r="Y31" s="43"/>
      <c r="Z31" s="44"/>
    </row>
    <row r="32" spans="1:40" x14ac:dyDescent="0.35">
      <c r="A32" s="15" t="s">
        <v>34</v>
      </c>
      <c r="B32" s="15" t="s">
        <v>33</v>
      </c>
      <c r="C32" s="7">
        <v>7065.9639020647319</v>
      </c>
      <c r="D32" s="7">
        <v>1830.4574922148167</v>
      </c>
      <c r="E32" s="9">
        <v>14803.688</v>
      </c>
      <c r="G32">
        <f t="shared" si="13"/>
        <v>0.47731105262855661</v>
      </c>
      <c r="H32">
        <f t="shared" si="14"/>
        <v>0.25905276584839931</v>
      </c>
      <c r="I32">
        <f t="shared" si="15"/>
        <v>0.12364874835343846</v>
      </c>
      <c r="M32">
        <f t="shared" si="16"/>
        <v>388.55830781847305</v>
      </c>
      <c r="N32">
        <f t="shared" si="17"/>
        <v>47.421261316521601</v>
      </c>
      <c r="O32">
        <f t="shared" si="18"/>
        <v>184.25475636511376</v>
      </c>
    </row>
    <row r="34" spans="1:40" x14ac:dyDescent="0.35">
      <c r="A34" s="15" t="s">
        <v>31</v>
      </c>
      <c r="B34" s="15" t="s">
        <v>32</v>
      </c>
      <c r="C34" s="7">
        <v>2389.241877480159</v>
      </c>
      <c r="D34" s="7">
        <v>1095.6012038352269</v>
      </c>
      <c r="E34" s="9">
        <v>41906.817999999999</v>
      </c>
      <c r="G34">
        <f>C46/E34</f>
        <v>0.15913546490911101</v>
      </c>
      <c r="H34">
        <f>D34/C46</f>
        <v>0.16428610665859597</v>
      </c>
      <c r="I34">
        <f t="shared" si="2"/>
        <v>2.6143745961223468E-2</v>
      </c>
      <c r="M34">
        <f>G34/$J$36*100</f>
        <v>123.2336059929128</v>
      </c>
      <c r="N34">
        <f>H34/$K$36*100</f>
        <v>84.136878312110653</v>
      </c>
      <c r="O34">
        <f>I34/$L$36*100</f>
        <v>108.87927126460544</v>
      </c>
    </row>
    <row r="35" spans="1:40" x14ac:dyDescent="0.35">
      <c r="A35" s="15" t="s">
        <v>36</v>
      </c>
      <c r="B35" s="15" t="s">
        <v>32</v>
      </c>
      <c r="C35" s="7">
        <v>2292.5188463879877</v>
      </c>
      <c r="D35" s="7">
        <v>1128.6395063920454</v>
      </c>
      <c r="E35" s="9">
        <v>41098.817999999999</v>
      </c>
      <c r="G35">
        <f>C47/E35</f>
        <v>9.8115634669004553E-2</v>
      </c>
      <c r="H35">
        <f>D35/C47</f>
        <v>0.27989020409469856</v>
      </c>
      <c r="I35">
        <f t="shared" si="2"/>
        <v>2.7461605012388566E-2</v>
      </c>
      <c r="M35">
        <f t="shared" ref="M35:M42" si="20">G35/$J$36*100</f>
        <v>75.980193801868396</v>
      </c>
      <c r="N35">
        <f t="shared" ref="N35:N42" si="21">H35/$K$36*100</f>
        <v>143.34193269066253</v>
      </c>
      <c r="O35">
        <f t="shared" ref="O35:O42" si="22">I35/$L$36*100</f>
        <v>114.36767882996128</v>
      </c>
    </row>
    <row r="36" spans="1:40" x14ac:dyDescent="0.35">
      <c r="A36" s="30" t="s">
        <v>36</v>
      </c>
      <c r="B36" s="30" t="s">
        <v>32</v>
      </c>
      <c r="C36" s="7">
        <v>1665.427616003788</v>
      </c>
      <c r="D36" s="7">
        <v>757.53788352272704</v>
      </c>
      <c r="E36" s="9">
        <v>41104.190999999999</v>
      </c>
      <c r="G36">
        <f>C48/E36</f>
        <v>0.13014841768894297</v>
      </c>
      <c r="H36">
        <f>D36/C48</f>
        <v>0.14160525122420262</v>
      </c>
      <c r="I36">
        <f t="shared" si="2"/>
        <v>1.8429699383275225E-2</v>
      </c>
      <c r="J36">
        <f>AVERAGE(G34:G36)</f>
        <v>0.12913317242235284</v>
      </c>
      <c r="K36">
        <f t="shared" ref="K36:L36" si="23">AVERAGE(H34:H36)</f>
        <v>0.19526052065916574</v>
      </c>
      <c r="L36">
        <f t="shared" si="23"/>
        <v>2.4011683452295752E-2</v>
      </c>
      <c r="M36">
        <f t="shared" si="20"/>
        <v>100.78620020521885</v>
      </c>
      <c r="N36">
        <f t="shared" si="21"/>
        <v>72.521188997226773</v>
      </c>
      <c r="O36">
        <f t="shared" si="22"/>
        <v>76.753049905433286</v>
      </c>
    </row>
    <row r="37" spans="1:40" x14ac:dyDescent="0.35">
      <c r="A37" s="19" t="s">
        <v>34</v>
      </c>
      <c r="B37" s="19" t="s">
        <v>32</v>
      </c>
      <c r="C37" s="35">
        <v>2095.4303320746367</v>
      </c>
      <c r="D37" s="35">
        <v>1292.0285546054974</v>
      </c>
      <c r="E37" s="9">
        <v>47946.637999999999</v>
      </c>
      <c r="F37" s="36" t="s">
        <v>44</v>
      </c>
      <c r="G37">
        <f>C49/E37</f>
        <v>9.6740657109354533E-2</v>
      </c>
      <c r="H37">
        <f>D37/C49</f>
        <v>0.27855112635575008</v>
      </c>
      <c r="I37">
        <f t="shared" si="2"/>
        <v>2.6947219002206108E-2</v>
      </c>
      <c r="M37">
        <f t="shared" si="20"/>
        <v>74.915418938944001</v>
      </c>
      <c r="N37">
        <f t="shared" si="21"/>
        <v>142.65614237604694</v>
      </c>
      <c r="O37">
        <f t="shared" si="22"/>
        <v>112.22544664868006</v>
      </c>
      <c r="Q37" s="9"/>
      <c r="R37" s="9"/>
      <c r="S37" s="9"/>
    </row>
    <row r="38" spans="1:40" x14ac:dyDescent="0.35">
      <c r="A38" s="15" t="s">
        <v>34</v>
      </c>
      <c r="B38" s="15" t="s">
        <v>33</v>
      </c>
      <c r="C38" s="7">
        <v>1872.3646763392862</v>
      </c>
      <c r="D38" s="7">
        <v>941.50664417613643</v>
      </c>
      <c r="E38" s="9">
        <v>39307.847999999998</v>
      </c>
      <c r="G38">
        <f>C50/E38</f>
        <v>9.7887631064462147E-2</v>
      </c>
      <c r="H38">
        <f>D38/C50</f>
        <v>0.24469004605509131</v>
      </c>
      <c r="I38">
        <f t="shared" si="2"/>
        <v>2.3952128953387032E-2</v>
      </c>
      <c r="M38">
        <f t="shared" si="20"/>
        <v>75.803629097179908</v>
      </c>
      <c r="N38">
        <f t="shared" si="21"/>
        <v>125.31465409856537</v>
      </c>
      <c r="O38">
        <f t="shared" si="22"/>
        <v>99.75197699475325</v>
      </c>
      <c r="Q38" s="10"/>
      <c r="R38" s="10"/>
      <c r="S38" s="9"/>
    </row>
    <row r="39" spans="1:40" x14ac:dyDescent="0.35">
      <c r="A39" s="15" t="s">
        <v>34</v>
      </c>
      <c r="B39" s="15" t="s">
        <v>32</v>
      </c>
      <c r="C39" s="7">
        <v>1384.471872745311</v>
      </c>
      <c r="D39" s="7">
        <v>566.64155184659057</v>
      </c>
      <c r="E39" s="9">
        <v>38412.463000000003</v>
      </c>
      <c r="G39">
        <f>C51/E39</f>
        <v>0.15698441019029064</v>
      </c>
      <c r="H39">
        <f>D39/C51</f>
        <v>9.3967946798185195E-2</v>
      </c>
      <c r="I39">
        <f t="shared" si="2"/>
        <v>1.475150270490571E-2</v>
      </c>
      <c r="M39">
        <f t="shared" si="20"/>
        <v>121.56784135748279</v>
      </c>
      <c r="N39">
        <f t="shared" si="21"/>
        <v>48.124396309589699</v>
      </c>
      <c r="O39">
        <f t="shared" si="22"/>
        <v>61.434687552052168</v>
      </c>
      <c r="Q39" s="9"/>
      <c r="R39" s="9"/>
      <c r="S39" s="9"/>
    </row>
    <row r="40" spans="1:40" ht="16" thickBot="1" x14ac:dyDescent="0.4">
      <c r="A40" s="15" t="s">
        <v>34</v>
      </c>
      <c r="B40" s="15" t="s">
        <v>32</v>
      </c>
      <c r="C40" s="7">
        <v>2038.1177455357156</v>
      </c>
      <c r="D40" s="7">
        <v>1019.8941637073863</v>
      </c>
      <c r="E40" s="9">
        <v>41764.605000000003</v>
      </c>
      <c r="G40">
        <f>C52/E40</f>
        <v>0.12794817712570247</v>
      </c>
      <c r="H40">
        <f>D40/C52</f>
        <v>0.19085899180372559</v>
      </c>
      <c r="I40">
        <f t="shared" si="2"/>
        <v>2.4420060089336084E-2</v>
      </c>
      <c r="M40">
        <f t="shared" si="20"/>
        <v>99.082346329435296</v>
      </c>
      <c r="N40">
        <f t="shared" si="21"/>
        <v>97.745817310851507</v>
      </c>
      <c r="O40">
        <f t="shared" si="22"/>
        <v>101.70074138221779</v>
      </c>
      <c r="Q40" s="9"/>
      <c r="R40" s="9"/>
      <c r="S40" s="9"/>
    </row>
    <row r="41" spans="1:40" ht="16" thickBot="1" x14ac:dyDescent="0.4">
      <c r="A41" s="15" t="s">
        <v>34</v>
      </c>
      <c r="B41" s="15" t="s">
        <v>33</v>
      </c>
      <c r="C41" s="7">
        <v>2109.659682765152</v>
      </c>
      <c r="D41" s="7">
        <v>1134.256613991477</v>
      </c>
      <c r="E41" s="9">
        <v>41973.404000000002</v>
      </c>
      <c r="G41">
        <f>C53/E41</f>
        <v>0.14348932678417381</v>
      </c>
      <c r="H41">
        <f>D41/C53</f>
        <v>0.18832914333208065</v>
      </c>
      <c r="I41">
        <f t="shared" si="2"/>
        <v>2.7023221990560425E-2</v>
      </c>
      <c r="M41">
        <f t="shared" si="20"/>
        <v>111.11732492319373</v>
      </c>
      <c r="N41">
        <f t="shared" si="21"/>
        <v>96.450190082620907</v>
      </c>
      <c r="O41">
        <f t="shared" si="22"/>
        <v>112.54197167911082</v>
      </c>
      <c r="Q41" s="9"/>
      <c r="R41" s="9"/>
      <c r="S41" s="9"/>
      <c r="AE41" s="42" t="s">
        <v>22</v>
      </c>
      <c r="AF41" s="43"/>
      <c r="AG41" s="44"/>
      <c r="AL41" s="42" t="s">
        <v>23</v>
      </c>
      <c r="AM41" s="43"/>
      <c r="AN41" s="44"/>
    </row>
    <row r="42" spans="1:40" x14ac:dyDescent="0.35">
      <c r="A42" s="30" t="s">
        <v>34</v>
      </c>
      <c r="B42" s="30" t="s">
        <v>32</v>
      </c>
      <c r="C42" s="7">
        <v>1732.1678137400795</v>
      </c>
      <c r="D42" s="7">
        <v>1077.579856178977</v>
      </c>
      <c r="E42" s="9">
        <v>30646.019</v>
      </c>
      <c r="G42">
        <f>D45/E42</f>
        <v>8.0430823892288769E-2</v>
      </c>
      <c r="H42">
        <f>D42/D45</f>
        <v>0.43717254547936507</v>
      </c>
      <c r="I42">
        <f t="shared" si="2"/>
        <v>3.5162148015994411E-2</v>
      </c>
      <c r="M42">
        <f t="shared" si="20"/>
        <v>62.285176135242423</v>
      </c>
      <c r="N42">
        <f t="shared" si="21"/>
        <v>223.89192859035006</v>
      </c>
      <c r="O42">
        <f t="shared" si="22"/>
        <v>146.43766267305415</v>
      </c>
      <c r="Q42" s="9"/>
      <c r="R42" s="9"/>
      <c r="S42" s="9"/>
    </row>
    <row r="43" spans="1:40" x14ac:dyDescent="0.35">
      <c r="C43" s="7"/>
      <c r="Q43" s="9"/>
      <c r="R43" s="9"/>
      <c r="S43" s="9"/>
    </row>
    <row r="44" spans="1:40" x14ac:dyDescent="0.35">
      <c r="C44" s="7"/>
      <c r="Q44" s="9"/>
      <c r="R44" s="9"/>
      <c r="S44" s="9"/>
    </row>
    <row r="45" spans="1:40" x14ac:dyDescent="0.35">
      <c r="A45" s="27"/>
      <c r="B45" s="27"/>
      <c r="C45" s="7">
        <v>6170.6496263586941</v>
      </c>
      <c r="D45" s="7">
        <v>2464.8845571887355</v>
      </c>
      <c r="E45" s="9">
        <v>41906.817999999999</v>
      </c>
      <c r="Q45" s="9"/>
      <c r="R45" s="9"/>
      <c r="S45" s="9"/>
    </row>
    <row r="46" spans="1:40" x14ac:dyDescent="0.35">
      <c r="A46" s="25"/>
      <c r="B46" s="25"/>
      <c r="C46" s="6">
        <v>6668.860965291502</v>
      </c>
      <c r="D46" s="7">
        <v>2361.327564345047</v>
      </c>
      <c r="E46" s="9">
        <v>41098.817999999999</v>
      </c>
      <c r="Q46" s="9"/>
      <c r="R46" s="9"/>
      <c r="S46" s="8"/>
    </row>
    <row r="47" spans="1:40" x14ac:dyDescent="0.35">
      <c r="A47" s="28"/>
      <c r="B47" s="28"/>
      <c r="C47" s="7">
        <v>4032.4366122159081</v>
      </c>
      <c r="D47" s="7">
        <v>1485.241227342206</v>
      </c>
      <c r="E47" s="9">
        <v>41104.190999999999</v>
      </c>
      <c r="Q47" s="9"/>
      <c r="R47" s="9"/>
      <c r="S47" s="8"/>
    </row>
    <row r="48" spans="1:40" x14ac:dyDescent="0.35">
      <c r="A48" s="27"/>
      <c r="B48" s="27"/>
      <c r="C48" s="7">
        <v>5349.6454190340901</v>
      </c>
      <c r="D48" s="7">
        <v>2670.6142134232955</v>
      </c>
      <c r="E48" s="9">
        <v>47946.637999999999</v>
      </c>
    </row>
    <row r="49" spans="1:40" x14ac:dyDescent="0.35">
      <c r="A49" s="27"/>
      <c r="B49" s="27"/>
      <c r="C49" s="7">
        <v>4638.389266304348</v>
      </c>
      <c r="D49" s="7">
        <v>1808.7526681771865</v>
      </c>
      <c r="E49" s="9">
        <v>39307.847999999998</v>
      </c>
    </row>
    <row r="50" spans="1:40" x14ac:dyDescent="0.35">
      <c r="A50" s="25"/>
      <c r="B50" s="25"/>
      <c r="C50" s="7">
        <v>3847.752122961956</v>
      </c>
      <c r="D50" s="7">
        <v>1232.3773970170455</v>
      </c>
      <c r="E50" s="9">
        <v>38412.463000000003</v>
      </c>
    </row>
    <row r="51" spans="1:40" x14ac:dyDescent="0.35">
      <c r="A51" s="27"/>
      <c r="B51" s="27"/>
      <c r="C51" s="6">
        <v>6030.1578480113621</v>
      </c>
      <c r="D51" s="7">
        <v>2177.5157523777175</v>
      </c>
      <c r="E51" s="9">
        <v>41764.605000000003</v>
      </c>
    </row>
    <row r="52" spans="1:40" x14ac:dyDescent="0.35">
      <c r="A52" s="25"/>
      <c r="B52" s="25"/>
      <c r="C52" s="6">
        <v>5343.705078125</v>
      </c>
      <c r="D52" s="7">
        <v>2244.4199990736165</v>
      </c>
      <c r="E52" s="9">
        <v>41973.404000000002</v>
      </c>
    </row>
    <row r="53" spans="1:40" x14ac:dyDescent="0.35">
      <c r="A53" s="26"/>
      <c r="B53" s="26"/>
      <c r="C53" s="6">
        <v>6022.735482800148</v>
      </c>
      <c r="D53" s="6">
        <v>2454.6526361397605</v>
      </c>
      <c r="E53" s="9">
        <v>30646.019</v>
      </c>
      <c r="F53" t="s">
        <v>43</v>
      </c>
    </row>
    <row r="55" spans="1:40" ht="16" thickBot="1" x14ac:dyDescent="0.4">
      <c r="G55" s="39" t="s">
        <v>51</v>
      </c>
    </row>
    <row r="56" spans="1:40" ht="16" thickBot="1" x14ac:dyDescent="0.4">
      <c r="AE56" s="42" t="s">
        <v>24</v>
      </c>
      <c r="AF56" s="43"/>
      <c r="AG56" s="44"/>
      <c r="AL56" s="42" t="s">
        <v>25</v>
      </c>
      <c r="AM56" s="43"/>
      <c r="AN56" s="44"/>
    </row>
  </sheetData>
  <mergeCells count="10">
    <mergeCell ref="AE41:AG41"/>
    <mergeCell ref="AL41:AN41"/>
    <mergeCell ref="AE56:AG56"/>
    <mergeCell ref="AL56:AN56"/>
    <mergeCell ref="U13:Y13"/>
    <mergeCell ref="V31:Z31"/>
    <mergeCell ref="AE14:AG14"/>
    <mergeCell ref="AL14:AN14"/>
    <mergeCell ref="AE27:AG27"/>
    <mergeCell ref="AL27:AN2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e62a12b-2cad-49a1-a5fa-85f4f3156a7d}" enabled="0" method="" siteId="{be62a12b-2cad-49a1-a5fa-85f4f3156a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Batch 1</vt:lpstr>
      <vt:lpstr>Batch 2</vt:lpstr>
      <vt:lpstr>Batch 3 </vt:lpstr>
      <vt:lpstr>Batch 4</vt:lpstr>
      <vt:lpstr>Batch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Melanie Alpaugh</cp:lastModifiedBy>
  <dcterms:created xsi:type="dcterms:W3CDTF">2021-11-08T18:08:44Z</dcterms:created>
  <dcterms:modified xsi:type="dcterms:W3CDTF">2024-12-20T21:13:14Z</dcterms:modified>
</cp:coreProperties>
</file>