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filterPrivacy="1" defaultThemeVersion="124226"/>
  <xr:revisionPtr revIDLastSave="0" documentId="13_ncr:1_{CF955855-CF2B-402E-9667-A0AA9501F286}" xr6:coauthVersionLast="47" xr6:coauthVersionMax="47" xr10:uidLastSave="{00000000-0000-0000-0000-000000000000}"/>
  <bookViews>
    <workbookView xWindow="-120" yWindow="-120" windowWidth="29040" windowHeight="15840" firstSheet="4" activeTab="5" xr2:uid="{00000000-000D-0000-FFFF-FFFF00000000}"/>
  </bookViews>
  <sheets>
    <sheet name="index" sheetId="1" state="hidden" r:id="rId1"/>
    <sheet name="2-arylindoles" sheetId="4" state="hidden" r:id="rId2"/>
    <sheet name="MOF" sheetId="3" state="hidden" r:id="rId3"/>
    <sheet name="Cavaglieri &amp; Padella, 2002" sheetId="2" state="hidden" r:id="rId4"/>
    <sheet name="LRP1 General" sheetId="5" r:id="rId5"/>
    <sheet name="LRP2 Table" sheetId="6" r:id="rId6"/>
    <sheet name="SOME CONCLUSION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80" i="7" l="1"/>
  <c r="C69" i="7"/>
  <c r="C68" i="7"/>
  <c r="C67" i="7"/>
  <c r="C66" i="7"/>
  <c r="B71" i="7"/>
  <c r="B70" i="7"/>
  <c r="B68" i="7"/>
  <c r="B67" i="7"/>
  <c r="B66" i="7"/>
  <c r="C72" i="7" l="1"/>
  <c r="B72" i="7"/>
  <c r="M2" i="5"/>
  <c r="M4" i="5"/>
  <c r="M5" i="5"/>
  <c r="M9" i="5"/>
  <c r="M7" i="5"/>
  <c r="M8" i="5"/>
  <c r="M3" i="5"/>
  <c r="M10" i="5"/>
  <c r="M11" i="5"/>
  <c r="M12" i="5"/>
  <c r="M13" i="5"/>
  <c r="M6" i="5"/>
  <c r="C9" i="5"/>
  <c r="B12" i="5"/>
  <c r="B16" i="5"/>
  <c r="B17" i="5"/>
  <c r="B15" i="5"/>
  <c r="B63" i="7" l="1"/>
  <c r="B18" i="5"/>
  <c r="A4" i="6"/>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C25" i="7" l="1"/>
  <c r="C62" i="7"/>
  <c r="C15" i="7"/>
  <c r="C53" i="7"/>
  <c r="C42" i="7"/>
</calcChain>
</file>

<file path=xl/sharedStrings.xml><?xml version="1.0" encoding="utf-8"?>
<sst xmlns="http://schemas.openxmlformats.org/spreadsheetml/2006/main" count="1349" uniqueCount="765">
  <si>
    <t>Source</t>
  </si>
  <si>
    <t>Topic</t>
  </si>
  <si>
    <t>Keywords</t>
  </si>
  <si>
    <t>Main info</t>
  </si>
  <si>
    <t>Comments</t>
  </si>
  <si>
    <t>Arun Ghosh (2021)</t>
  </si>
  <si>
    <t>Thermoplastics recycling</t>
  </si>
  <si>
    <t>Page 14 in advance</t>
  </si>
  <si>
    <t>Recycling; 
Thermoplastic; 
Blend; 
Compatibilizer; 
Impact modifier; 
Mechanical performance; 
Morphology</t>
  </si>
  <si>
    <t>Cavalieri et al (2002)</t>
  </si>
  <si>
    <t>Cavalieri &amp; Padella (2002)</t>
  </si>
  <si>
    <t>(Ojijo and Pillai, 2020)</t>
  </si>
  <si>
    <t>(Furgiuele et al., 2000)</t>
  </si>
  <si>
    <t>(Lebovitz et al., 2003)</t>
  </si>
  <si>
    <t>(Tao et al., 2005)</t>
  </si>
  <si>
    <t>Development of composite materials by mechanochemical treatment of post-consumer plastic waste</t>
  </si>
  <si>
    <t>High-energy mechanical alloying of thermoplastic polymers in carbon dioxide</t>
  </si>
  <si>
    <t>Compatibilization of polymer blends by shear pulverization</t>
  </si>
  <si>
    <t>Novel Strategy for Polymer Blend Compatibilization: Solid-State Shear Pulverization</t>
  </si>
  <si>
    <r>
      <t>This is a re</t>
    </r>
    <r>
      <rPr>
        <sz val="11"/>
        <rFont val="Calibri"/>
        <family val="2"/>
        <scheme val="minor"/>
      </rPr>
      <t>view paper which makes mention of the promising application of mechanochemistry in thermoplastics recycling:
- The more a chain is stretched, the more the kinetic and thermodynamic stabilities of its chemical components are changed, which accelerate the chain fragmentation (Boulatov, 2017). Mechanochemistry is a potentially good alternative for the reactive compatibilization of waste thermoplastic blends without using any additives. The mechanical effects produced in this process, such as impact, compression, fracture, extension, and shearing, can result in chain scission and free radical formation, which can react with each other to induce chemical cross-linking or coupling (Liu et al., 2013; Yin et al., 2015).
- The liquid CO2-assisted high-energy ball milling was applied to the blends of PP and PE, where a graft copolymer was formed through the recombination of free radicals (Cavalieri and Padella, 2002; Cavalieri et al., 2002). In another study, PP/PS blend was compatibilized and homogenized using the ball-mill technique at ambient temperature (Li et al., 2011) Using the Solid State Shear Pulverization technique, followed by melt-mixing and extrusion, various blends based on PS/PP, PS/PE, and PS/HDPE were prepared, where significant reductions of particle sizes of the minor phases were observed (Furgiuele et al., 2000; Lebovitz et al., 2003). Interestingly, the use of SEBS as a compatibilizer reduced the size of the dispersed phase in the PS/HDPE blends during the SSSP technique (Tao et al., 2005).</t>
    </r>
  </si>
  <si>
    <t>Sub-micron dispersed-phase particle size in polymer blends: overcoming the Taylor limit via solid-state shear pulverization</t>
  </si>
  <si>
    <t>Compatibilizing effects of block copolymer mixed with immiscible polymer blends by solid-state shear pulverization: stabilizing the dispersed phase to static coarsening</t>
  </si>
  <si>
    <t>In this work, a polymer milling process with liquid CO2 was applied to polymeric mixed waste, obtaining a powder material which was successfully utilized as a matrix for a new composite material.
The method consists in enhancing mechanochemical effects promoted by the milling action through the insertion of a quantity of liquid CO2 in the milling vial. In this condition, the energy transfer from the milling device to the milled system, that is achieved at each hit event, promotes repeated microexplosive evaporation of liquid CO2 which is trapped between the ball and the vial wall. The described phenomena enhance the effectiveness of energy transfer and the mechanochemical compatibilization of the blend occurs in a very short milling time (10–60min)</t>
  </si>
  <si>
    <t>Mechanical tests confirm an overall improvement in blend properties by mechanical alloying. Experimental evidences are presented to suggest that CO2 high energy ball milling causes a self-compatibilization of the blend LDPE-iPP polymer chains and allowing them to recombine with the neighboring LDPE chains</t>
  </si>
  <si>
    <t>Solid-state shear pulverization (SSSP) can be used to enhance compatibilization of immiscible polymer blends exhibiting phase separation and inferior properties</t>
  </si>
  <si>
    <t>("ball milling" OR "milling ball" OR mechanochemistry) AND (lca OR "life cycle analysis" OR "life cycle assessment")</t>
  </si>
  <si>
    <t>(Kumar et al., 2020)</t>
  </si>
  <si>
    <t>Novel biochar nanomaterials</t>
  </si>
  <si>
    <t>Engineered biochar;
Carbon nanomaterials;
Environmental remediation;
Sustainable waste management;
Green chemistry</t>
  </si>
  <si>
    <t>(Yang et al., 2020)</t>
  </si>
  <si>
    <t>Solvent-free synthesis;
Heterogeneous catalysis;
Engineered biochar;
Metal-carbon interactions;
Sustainable waste management</t>
  </si>
  <si>
    <t>na</t>
  </si>
  <si>
    <t>Novel integration of mechanochemical technology for biochar modification and functionalization can produce advanced materials for eco-friendly applications. ball milling technology were demonstrated for tailoring the biochar properties by improving surface area (Lyu et al., 2017), reducing particle sizes (Naghdi et al., 2017), enriching oxygen-containing functional groups (Lyu et al., 2018a), and enhancing the adsorption and catalytic efficiency (Wang et al., 2018a). This new research area of ballmilled biochar is still in its infancy with challenges and opportunities ahead.
The kinetic energy generated during the motion of moving balls is applied to the powder charge, thus breaking down chemical bonds of the involved molecules and reducing particle size. 
The kinetic energy generated during the motion of moving balls is applied to the powder charge, thus breaking down chemical bonds of the involved molecules and reducing particle size.
A comparative study on wet and dry mechanical ball milling of sawdust biochar showed that ball milling of biochar with water resulted in smaller and more dispersed particles as well as more diverse functional groups than dry ball milling for the same treatment time (12 h)
For example, a study investigated the treatment of pine wood biochar with a planetary ball mill under various conditions and found the smallest particle size (60 nm) of ballmilled biochar at optimum conditions of 1.6 h and 575 rpm rotational speed</t>
  </si>
  <si>
    <t>The synthesis of the SnBC catalysts consisted of two steps: (1) the uniform dispersion of the Sn source onto the supporting materials using ball milling; and (2) the activation of the Sn-support mixture at different annealing temperatures.</t>
  </si>
  <si>
    <t>(Vinukumar et al., 2018)</t>
  </si>
  <si>
    <t>Biodiesel</t>
  </si>
  <si>
    <t>Biodiesel;
Pungamia pinnata;
Transesterification;
Coconut shell;
Diesel engine</t>
  </si>
  <si>
    <t>The aim of this work is to decrease emissions in compression ignition engines fueled with diesel and biodiesel blends and also addition of coconut shell (CS) nano particles were prepared by mechanical ball milling process. The organic nano particle was characterized by Transmission Electron Microscopy (TEM), and energy dispersive analysis of X-rays (EDAX) technique. The biodiesel was prepared by using Pungamia pinnata non-edible oil through transesterification process. The average particle size of coconut shell nano particles was found as 20 nm in diameter. Without changing the engine design the performance and emission test was conducted in single cylinder diesel engine with fuels of 100%DF, 20%BD, 80%DF and 20%BD, 80%DF with CS.
Nanoparticles of coconut shell are used for biodiesel additives. They are obtained after 5 h ball milling, blended with biodiesel and filtered to remove larger particles.</t>
  </si>
  <si>
    <t>MOF</t>
  </si>
  <si>
    <t>Mechanochemistry: Toward green synthesis of Metal–organic frameworks</t>
  </si>
  <si>
    <t>(Glowniak et al., 2021)</t>
  </si>
  <si>
    <t xml:space="preserve">Metal–organic frameworks (MOFs) have attracted a special attention due to outstanding porosity, adjustable pore sizes, and huge opportunities in varying organic–inorganic compositions. Enormous studies conducted so far on MOFs indicate their high potential in catalysis, gas adsorption, drug delivery, water treatment, energy storage, among others. However, mass production of MOFs is still limited mainly due to the non-economic, non-green and complex synthesis methods. Mechanochemistry is an alternative solution for efficient and environmentally friendly syntheses of various MOFs. Fast and solvent-free or solvent-less mechanosynthesis seems to be a very powerful versatile method for obtaining these advanced porous materials. The mechanochemical concept was used for the preparation of various MOFs including the most popular structures: MOF-5, ZIF-8, HKUST-1, MIL-101, UiO-66. These MOFs feature high specific surface areas, comparable to those prepared by conventional solvent-based methods. Furthermore, mechanochemistry was successfully used for the synthesis of non-conventional multimetallic MOFs and previously unreported solid phases. This review shows the recent developments, challenges and perspectives of green synthesis of diverse MOF structures using mechanochemistry. Besides describing the mechanochemical synthesis of MOFs, some achievements in green applications are also summarized. Importantly, current trends in research suggests for further development of these fields i.e., harmful gas adsorption, water treatment, and energy storage. </t>
  </si>
  <si>
    <t>30 min</t>
  </si>
  <si>
    <t>200 ºC sublimation</t>
  </si>
  <si>
    <t>1-2 hours</t>
  </si>
  <si>
    <t>Photovoltaic and thermoelectricmaterials offer the viable way to convert solar and thermal energy directly to electrical energy without hazardous side products.
Nanocrystalline chalcogenides, namely sulfides and selenides, are the great candidates for these applications and mechanochemistry is a great tool for their synthesis</t>
  </si>
  <si>
    <t>Cu- and Co-based chalcogenides for energy conversion</t>
  </si>
  <si>
    <t>Nanomaterials</t>
  </si>
  <si>
    <t>(Baláz et al., 2019)</t>
  </si>
  <si>
    <t>Kinetics</t>
  </si>
  <si>
    <t>Modelling ball milling kinetics</t>
  </si>
  <si>
    <t>Check if these equations might be used to validate energy consumption estimations!</t>
  </si>
  <si>
    <t>(Gil-Gonzalez et al., 2020)</t>
  </si>
  <si>
    <t>2-arylindoles</t>
  </si>
  <si>
    <t>Mechanochemical Pd(II)-Catalyzed Direct and C-2-Selective Arylation of Indoles</t>
  </si>
  <si>
    <t>(Das et al., 2019)</t>
  </si>
  <si>
    <t>A mechanochemical method for the preparation of synthetically useful 2-arylindoles is developed using Pd(II) as the catalyst in the absence of phosphine ligands in a ball-mill. The developed protocol is highly C-2 selective and tolerant of structural variations with electron-rich and electron-deficient substituents both in indoles and iodoarenes. Arylation is possible in both unprotected indoles and Nprotected indoles with the electron-donating group with the former substrate being relatively slower to react and little less yielding. Indoles with a deactivated five-membered ring could also take part in the reaction with ease. The  scalability of the reaction was demonstrated by conducting the reaction in the gram scale. In general, the reactions were achieved in a shorter time than the conventional methods.</t>
  </si>
  <si>
    <t>Hydrogen storage</t>
  </si>
  <si>
    <t>(Chen et al., 2021)</t>
  </si>
  <si>
    <t>Ammonia borane;
Dehydrogenation;
Mechanochemistry;
Mesoporous Al2O3;
Rhodium</t>
  </si>
  <si>
    <t xml:space="preserve">  Solvent-free process produces highly dispersed Rh nanoparticles supported on amorphous mesoporous alumina.
  Rh/meso-Al2O3 are synthesized by using a mechanochemical method.
  Rh/Al2O3-CTAB-400 exhibits superior catalytic activity in ammonia borane hydrolysis.
Ammonia borane (AB), as a chemical hydrogen storage material, has the advantages of non-toxicity, stability at room temperature, high hydrogen content (19.6 wt%), and low molar weight. The feasibility of this idea is determined by the efficiency of hydrogen release of AB. Remarkably, the hydrolysis of AB is a safe, green, and energy-saving hydrogen evolution method. However, at room temperature, the hydrolysis of AB is a nonspontaneous process and requires the use of an appropriate catalyst to make the reaction occur.</t>
  </si>
  <si>
    <t>(Oliveira et al., 2020)</t>
  </si>
  <si>
    <t>Bio-polymer</t>
  </si>
  <si>
    <t>Mechanochemical polymerization;
Biodegradable polymers;
Urea;
Citric acid;
Planetary ball mill;
Cleaner production</t>
  </si>
  <si>
    <t>The copolymerization reaction of biodegradable monomers urea and citric acid was performed for the first time via mechanochemistry using a planetary mill with controlled variables analysis (time and stirring velocity). The copolymer was characterized by Infrared Spectroscopy (FTIR), Matrix-Assisted Laser Desorption Ionization Process - (MALDI-TOF), X-ray Crystallography – XRC, Nuclear Magnetic Resonance – NMR, Thermogravimetry Analysis – TGA, Differential Scanning Calorimetry– DSC and Scanning Electron Microscopy – SEM. The polymeric material was produced involving a selective reaction of the terminal units of the carboxylic acids of citric acid with urea, and the central COOH remained intact. The copolymerization reaction was also investigated under solution condition with water as solvent, to compare the polymer production performance in both conditions. The yield of urea-citric copolymer under mechanochemistry condition (82%) is superior to the solution condition (70%). The product has low molecular weight, high crystallinity, and good thermal stability, and these two characteristics are superior to the mechanochemical product in comparison to that produced in solution. In this way, it was demonstrated a technologically feasible, catalyst and solvent-free clean route to produce ureacitric copolymer using mechanochemistry, without the formation of wastewater.</t>
  </si>
  <si>
    <t>SCIENCE DIRECT</t>
  </si>
  <si>
    <t>January</t>
  </si>
  <si>
    <t>Title</t>
  </si>
  <si>
    <t>Release characteristics of phosphate from ball-milled biochar and its potential effects on plant growth</t>
  </si>
  <si>
    <t>Corresponding author</t>
  </si>
  <si>
    <t>Zhipeng Zhao</t>
  </si>
  <si>
    <t>Miao Gao</t>
  </si>
  <si>
    <t>Ball-milled biochar for efficient neutral electrosynthesis of hydrogen peroxide</t>
  </si>
  <si>
    <t>Ferrous oxalate covered ZVI through ball-milling for enhanced catalytic oxidation of organic contaminants with persulfate</t>
  </si>
  <si>
    <t>Shuxuan Wu</t>
  </si>
  <si>
    <t>BaTiO3-assisted exfoliation of boron nitride nanosheets for high-temperature energy storage dielectrics and thermal management</t>
  </si>
  <si>
    <t>Min Wu</t>
  </si>
  <si>
    <t>FeN4-doped carbon nanotubes derived from metal organic frameworks for effective degradation of organic dyes by peroxymonosulfate: Impacts of FeN4 spin states</t>
  </si>
  <si>
    <t>Meng Li</t>
  </si>
  <si>
    <t>https://doi.org/10.1016/j.cej.2021.133339</t>
  </si>
  <si>
    <t>Doi</t>
  </si>
  <si>
    <t>Desert beetle-like microstructures bridged by magnetic Fe3O4 grains for enhancing oil-in-water emulsion separation performance and solar-assisted recyclability of graphene oxide</t>
  </si>
  <si>
    <t>Yong Xu</t>
  </si>
  <si>
    <t>https://doi.org/10.1016/j.cej.2021.130904</t>
  </si>
  <si>
    <t>https://doi.org/10.1016/j.cej.2022.134788</t>
  </si>
  <si>
    <t>https://doi.org/10.1016/j.scitotenv.2022.153256</t>
  </si>
  <si>
    <t>https://doi.org/10.1016/j.chemosphere.2021.132421</t>
  </si>
  <si>
    <t>https://doi.org/10.1016/j.cej.2021.131860</t>
  </si>
  <si>
    <t>Novel process for deep removal of chlorine and recycling of chlorinated tailings from titanium-bearing blast-furnace slag</t>
  </si>
  <si>
    <t>Xiaodong Lv</t>
  </si>
  <si>
    <t>https://doi.org/10.1016/j.psep.2022.01.056</t>
  </si>
  <si>
    <t>Zimo Lou</t>
  </si>
  <si>
    <t>https://doi.org/10.1016/j.cej.2021.134090</t>
  </si>
  <si>
    <t>Deciphering CaO-induced peroxydisulfate activation for destruction of halogenated organic pollutants in a low energy vibrational mill</t>
  </si>
  <si>
    <t>Year</t>
  </si>
  <si>
    <t>Item</t>
  </si>
  <si>
    <t>Trimurti L. Lambat</t>
  </si>
  <si>
    <t>https://doi.org/10.1016/j.crgsc.2021.100118</t>
  </si>
  <si>
    <t>Lauren P. Turner</t>
  </si>
  <si>
    <t>https://doi.org/10.1016/j.scitotenv.2020.142722</t>
  </si>
  <si>
    <t>Efficient liberation of electrode materials in spent lithium-ion batteries using a cryogenic ball mill</t>
  </si>
  <si>
    <t>Jiangshan Liu</t>
  </si>
  <si>
    <t>https://doi.org/10.1016/j.jece.2021.106017</t>
  </si>
  <si>
    <t>CO2 hydrogenation to lower olefins over Mn2O3-ZnO/SAPO-34 tandem catalysts</t>
  </si>
  <si>
    <t>Jun Mou</t>
  </si>
  <si>
    <t>https://doi.org/10.1016/j.cej.2021.129978</t>
  </si>
  <si>
    <t>Sulfamic acid catalyzed oxonium-ene reactions under ball milling conditions: Straightforward access to highly functionalized Oxabicyclo[3.2.1]octenes</t>
  </si>
  <si>
    <t>Mechanochemical remediation of perfluorooctanesulfonic acid (PFOS) and perfluorooctanoic acid (PFOA) amended sand and aqueous film-forming foam (AFFF) impacted soil by planetary ball milling</t>
  </si>
  <si>
    <t>Recover lithium and prepare nano-cobalt from spent lithium ion batteries using a one-pot mechanochemical reaction</t>
  </si>
  <si>
    <t>Bang Li</t>
  </si>
  <si>
    <t>https://doi.org/10.1016/j.clet.2021.100282</t>
  </si>
  <si>
    <t>Microwave assisted hydrothermal conversion of waste cardboard</t>
  </si>
  <si>
    <t>Rui Zhang</t>
  </si>
  <si>
    <t>https://doi.org/10.1016/j.psep.2021.10.005</t>
  </si>
  <si>
    <t>Selective recovery of manganese from electrolytic manganese residue by using water as extractant under mechanochemical ball grinding: Mechanism and kinetics</t>
  </si>
  <si>
    <t>Jirong Lan</t>
  </si>
  <si>
    <t>https://doi.org/10.1016/j.jhazmat.2021.125556</t>
  </si>
  <si>
    <t>Mechanochemical conversion of graphite to highly Cross-linked alkynyl carbon material as excellent mercury (II) sorbent</t>
  </si>
  <si>
    <t>YingYing Wang</t>
  </si>
  <si>
    <t>https://doi.org/10.1016/j.cej.2021.129009</t>
  </si>
  <si>
    <t>Synthesis of nano-FeS2 and its application as an effective activator of ozone and peroxydisulfate in the electrochemical process for ofloxacin degradation: A comparative study</t>
  </si>
  <si>
    <t>Elham Aseman-Bashiz</t>
  </si>
  <si>
    <t>https://doi.org/10.1016/j.chemosphere.2021.129772</t>
  </si>
  <si>
    <t>Clean polycondensation through mechanochemistry: Catalyst-free production of new urea-citric acid copolymer</t>
  </si>
  <si>
    <t>Eval Oliveira Miranda Júnior</t>
  </si>
  <si>
    <t>https://doi.org/10.1016/j.jclepro.2021.127569</t>
  </si>
  <si>
    <t>Mechanochemical Alkali-Metal-Salt-mediated synthesis of ZnO nanocrystals with abundant oxygen Vacancies: An efficient support for Pd-based catalyst</t>
  </si>
  <si>
    <t>Yuan Shu</t>
  </si>
  <si>
    <t>https://doi.org/10.1016/j.cej.2021.131757</t>
  </si>
  <si>
    <t>Synergistically enhanced activation of persulfate for efficient oxidation of organic contaminants using a microscale zero-valent aluminum/Fe-bearing clay composite</t>
  </si>
  <si>
    <t>Ran Yang</t>
  </si>
  <si>
    <t>https://doi.org/10.1016/j.cej.2021.133682</t>
  </si>
  <si>
    <t>Pyrolysis-free, facile mechanochemical strategy toward cobalt single-atom/nitrogen-doped carbon for highly efficient water splitting</t>
  </si>
  <si>
    <t>Tian (Leo) Jin</t>
  </si>
  <si>
    <t>https://doi.org/10.1016/j.cej.2021.134089</t>
  </si>
  <si>
    <t>Bisphenol A cleanup over MIL-100(Fe)/CoS composites: Pivotal role of Fe–S bond in regenerating Fe2+ ions for boosted degradation performance</t>
  </si>
  <si>
    <t>Lin Wu</t>
  </si>
  <si>
    <t>https://doi.org/10.1016/j.chemosphere.2021.130659</t>
  </si>
  <si>
    <t>Mechanochemical activation on selective leaching of arsenic from copper smelting flue dusts</t>
  </si>
  <si>
    <t>Li Guo</t>
  </si>
  <si>
    <t>https://doi.org/10.1016/j.jhazmat.2021.125436</t>
  </si>
  <si>
    <t>Boosted bisphenol A and Cr(VI) cleanup over Z-scheme WO3/MIL-100(Fe) composites under visible light</t>
  </si>
  <si>
    <t>Jia-Wei Wang</t>
  </si>
  <si>
    <t>https://doi.org/10.1016/j.jclepro.2020.123408</t>
  </si>
  <si>
    <t>Multifunctional superhydrophobic adsorbents by mixed-dimensional particles assembly for polymorphic and highly efficient oil-water separation</t>
  </si>
  <si>
    <t>https://doi.org/10.1016/j.jhazmat.2020.124374</t>
  </si>
  <si>
    <t>Optimisation of photo-fermentative biohydrogen production from corn stover through the synergetic effect of ultrafine grinding and SnO2 nanomaterials</t>
  </si>
  <si>
    <t>Nadeem Tahir</t>
  </si>
  <si>
    <t>https://doi.org/10.1016/j.jclepro.2021.129631</t>
  </si>
  <si>
    <t>Construction of direct Z-scheme Bi5O7I/UiO-66-NH2 heterojunction photocatalysts for enhanced degradation of ciprofloxacin: Mechanism insight, pathway analysis and toxicity evaluation</t>
  </si>
  <si>
    <t>Chen Zhao</t>
  </si>
  <si>
    <t>https://doi.org/10.1016/j.jhazmat.2021.126466</t>
  </si>
  <si>
    <t>Mechanochemical synthesis of MAPbBr3/carbon sphere composites for boosting carrier-involved superoxide species</t>
  </si>
  <si>
    <t>Qun Wang</t>
  </si>
  <si>
    <t>https://doi.org/10.1016/j.jes.2020.12.024</t>
  </si>
  <si>
    <t>Mechanochemical stabilization of heavy metals in fly ash from coal-fired power plants via dry milling and wet milling</t>
  </si>
  <si>
    <t>Qixin Yuan</t>
  </si>
  <si>
    <t>https://doi.org/10.1016/j.wasman.2021.09.029</t>
  </si>
  <si>
    <t>Artificial cathode electrolyte interphase by functional additives toward long-life sodium-ion batteries</t>
  </si>
  <si>
    <t>Iqra Moeez</t>
  </si>
  <si>
    <t>https://doi.org/10.1016/j.cej.2021.130547</t>
  </si>
  <si>
    <t>Pretreatment method for the utilization of the coal ash landfilled in ash ponds</t>
  </si>
  <si>
    <t>Namil Um</t>
  </si>
  <si>
    <t>https://doi.org/10.1016/j.psep.2021.07.013</t>
  </si>
  <si>
    <t>A new strategy for functionalization of char derived from pyrolysis of textile waste and its application as hybrid fillers (CNTs/char and graphene/char) in cement industry</t>
  </si>
  <si>
    <t>Samy Yousef</t>
  </si>
  <si>
    <t>https://doi.org/10.1016/j.jclepro.2021.128058</t>
  </si>
  <si>
    <t>Impacts of manganese bio-based nanocomposites on phytochemical classification, growth and physiological responses of Hypericum perforatum L. shoot cultures</t>
  </si>
  <si>
    <t>S. Jafarirad</t>
  </si>
  <si>
    <t>https://doi.org/10.1016/j.ecoenv.2020.111841</t>
  </si>
  <si>
    <t>Landfilled coal ash for carbon dioxide capture and its potential as a geopolymer binder for hazardous waste remediation</t>
  </si>
  <si>
    <t>Anagi M. Balachandra</t>
  </si>
  <si>
    <t>https://doi.org/10.1016/j.jece.2021.105385</t>
  </si>
  <si>
    <t>Effect of zinc-doped hydroxyapatite/graphene nanocomposite on the physicochemical properties and osteogenesis differentiation of 3D-printed polycaprolactone scaffolds for bone tissue engineering</t>
  </si>
  <si>
    <t>Hossein Maleki-Ghaleh</t>
  </si>
  <si>
    <t>https://doi.org/10.1016/j.cej.2021.131321</t>
  </si>
  <si>
    <t>Ball-milled, solvent-free Sn-functionalisation of wood waste biochar for sugar conversion in food waste valorisation</t>
  </si>
  <si>
    <t>Xiao Yang</t>
  </si>
  <si>
    <t>https://doi.org/10.1016/j.jclepro.2020.122300</t>
  </si>
  <si>
    <t>One-pot eco-friendly synthesis of edge-carboxylate graphene via dry ball milling for enhanced removal of acid and basic dyes from single or mixed aqueous solution</t>
  </si>
  <si>
    <t>Mani Sivakumar</t>
  </si>
  <si>
    <t>https://doi.org/10.1016/j.jclepro.2020.121498</t>
  </si>
  <si>
    <t>Mechanochemical activation of titanium slag for effective selective catalytic reduction of nitric oxide</t>
  </si>
  <si>
    <t>Hao Hou</t>
  </si>
  <si>
    <t>https://doi.org/10.1016/j.scitotenv.2020.140733</t>
  </si>
  <si>
    <t>Cr(VI) removal by micron-scale iron-carbon composite induced by ball milling: The role of activated carbon</t>
  </si>
  <si>
    <t>Wenhao Wang</t>
  </si>
  <si>
    <t>https://doi.org/10.1016/j.cej.2019.122633</t>
  </si>
  <si>
    <t>Preparation of C-MOx nanocomposite for efficient adsorption of heavy metal ions via mechanochemical reaction of CaC2 and transitional metal oxides</t>
  </si>
  <si>
    <t>Luyan Xia</t>
  </si>
  <si>
    <t>https://doi.org/10.1016/j.jhazmat.2020.122487</t>
  </si>
  <si>
    <t>An environmental-friendly process for recovery of tellurium and copper from copper telluride</t>
  </si>
  <si>
    <t>Liang Xu</t>
  </si>
  <si>
    <t>https://doi.org/10.1016/j.jclepro.2020.122723</t>
  </si>
  <si>
    <t>Mechanical exfoliation of boron carbide: A metal-free catalyst for aerobic oxidative desulfurization in fuel</t>
  </si>
  <si>
    <t>Peiwen Wu</t>
  </si>
  <si>
    <t>https://doi.org/10.1016/j.jhazmat.2020.122183</t>
  </si>
  <si>
    <t>Solvent-free pulverization and surface fatty acylation of pulp fiber for property-enhanced cellulose/polypropylene composites</t>
  </si>
  <si>
    <t>Lang Huang</t>
  </si>
  <si>
    <t>https://doi.org/10.1016/j.jclepro.2019.118811</t>
  </si>
  <si>
    <t>Solvent-free and mechanochemical synthesis of N-doped mesoporous carbon from tannin and related gas sorption property</t>
  </si>
  <si>
    <t>Jiahua Zhao</t>
  </si>
  <si>
    <t>https://doi.org/10.1016/j.cej.2019.122579</t>
  </si>
  <si>
    <t>Facile and green synthesis of highly dispersed tar-based heterogeneous Fenton catalytic nanoparticles for the degradation of methylene blue</t>
  </si>
  <si>
    <t>Dong Li</t>
  </si>
  <si>
    <t>https://doi.org/10.1016/j.jclepro.2019.119033</t>
  </si>
  <si>
    <t>Methane production by mechanochemical processing of MgH2-Li2CO3 as sources of H2 and CO2 at room temperature</t>
  </si>
  <si>
    <t>María L. Grasso</t>
  </si>
  <si>
    <t>https://doi.org/10.1016/j.jcou.2020.101209</t>
  </si>
  <si>
    <t>Few-layer NbSe2@graphene heterostructures as anodes in lithium-ion half- and full-cell batteries</t>
  </si>
  <si>
    <t>Quoc Hai Nguyen</t>
  </si>
  <si>
    <t>https://doi.org/10.1016/j.cej.2019.122981</t>
  </si>
  <si>
    <t>4-Nitrobenzaldehyde removal by catalytic ozonation in the presence of CNT</t>
  </si>
  <si>
    <t>A. Sofia G. G. Santos</t>
  </si>
  <si>
    <t>https://doi.org/10.1016/j.jwpe.2020.101573</t>
  </si>
  <si>
    <t>HCB dechlorination combined with heavy metals immobilization in MSWI fly ash by using n-Al/CaO dispersion mixture</t>
  </si>
  <si>
    <t>Shuyao Yu</t>
  </si>
  <si>
    <t>https://doi.org/10.1016/j.jhazmat.2020.122510</t>
  </si>
  <si>
    <t>A new route for manufacturing poly(aminophosphonic)-functionalized poly(glycidyl methacrylate)-magnetic nanocomposite - Application to uranium sorption from ore leachate</t>
  </si>
  <si>
    <t>Ahmed A. Galhoum</t>
  </si>
  <si>
    <t>https://doi.org/10.1016/j.envpol.2020.114797</t>
  </si>
  <si>
    <t>A facile and environmental-friendly strategy for preparation of poly (tetrafluoroethylene-co-hexafluoropropylene) hollow fiber membrane and its membrane emulsification performance</t>
  </si>
  <si>
    <t>Yan Huang</t>
  </si>
  <si>
    <t>https://doi.org/10.1016/j.cej.2019.123345</t>
  </si>
  <si>
    <t>In the study after abstract and title screening</t>
  </si>
  <si>
    <t>total</t>
  </si>
  <si>
    <t>Transformation of pulp and paper mill sludge (PPMS) into a glucose-rich hydrolysate using green chemistry: Assessing pretreatment methods for enhanced hydrolysis</t>
  </si>
  <si>
    <t>Justin Emmanuel Naicker</t>
  </si>
  <si>
    <t>https://doi.org/10.1016/j.jenvman.2020.110914</t>
  </si>
  <si>
    <t>Experimental and simulation study of copper recovery process from copper oxide ore using aspen plus software: Optimization and sensitivity analysis of effective parameters</t>
  </si>
  <si>
    <t>Majid Saidi</t>
  </si>
  <si>
    <t>https://doi.org/10.1016/j.jece.2020.103772</t>
  </si>
  <si>
    <t>In the study before screening</t>
  </si>
  <si>
    <t>Junji Chen</t>
  </si>
  <si>
    <t>Solvent-free synthesis of Rh/meso-Al2O3 via mechanochemistry for hydrolytic dehydrogenation of ammonia borane</t>
  </si>
  <si>
    <t>https://doi.org/10.1016/j.ijhydene.2021.11.137</t>
  </si>
  <si>
    <t>Journal</t>
  </si>
  <si>
    <t>Chemical Engineering Journal</t>
  </si>
  <si>
    <t>Process Safety and Environmental Protection</t>
  </si>
  <si>
    <t>Chemosphere</t>
  </si>
  <si>
    <t>Science of the Total Environment</t>
  </si>
  <si>
    <t>Green and Sustainable Chemistry</t>
  </si>
  <si>
    <t>Journal of Environmental Chemical Engineering</t>
  </si>
  <si>
    <t>Cleaner Engineering and Technology</t>
  </si>
  <si>
    <t>Journal of Hazardous Materials</t>
  </si>
  <si>
    <t>Journal of Cleaner Production</t>
  </si>
  <si>
    <t>Journal of Environmental Sciences</t>
  </si>
  <si>
    <t>Waste Management</t>
  </si>
  <si>
    <t>Ecotoxicology and Environmental Safety</t>
  </si>
  <si>
    <t>Science of The Total Environment</t>
  </si>
  <si>
    <t>JOURNALS</t>
  </si>
  <si>
    <t>Journal of CO2 Utilization</t>
  </si>
  <si>
    <t xml:space="preserve">Journal of Water Process Engineering </t>
  </si>
  <si>
    <t>Environmental Pollution</t>
  </si>
  <si>
    <t>Journal of Environmental Management</t>
  </si>
  <si>
    <t>International Journal of Hydrogen Energy</t>
  </si>
  <si>
    <t>Reactant</t>
  </si>
  <si>
    <t>Product</t>
  </si>
  <si>
    <t>Time</t>
  </si>
  <si>
    <t>Temper.</t>
  </si>
  <si>
    <t>Other</t>
  </si>
  <si>
    <t>GENERAL DATA</t>
  </si>
  <si>
    <t>Other2</t>
  </si>
  <si>
    <t>Chemicals</t>
  </si>
  <si>
    <t>Milling ball material</t>
  </si>
  <si>
    <t>Chamber material</t>
  </si>
  <si>
    <t>Milling ball size</t>
  </si>
  <si>
    <t>Chamber size</t>
  </si>
  <si>
    <t>Other3</t>
  </si>
  <si>
    <t>Other data</t>
  </si>
  <si>
    <t>Application</t>
  </si>
  <si>
    <t>Other4</t>
  </si>
  <si>
    <t>Biochar</t>
  </si>
  <si>
    <t>Rice straw and Eupatorium adenophorum were also used as a raw material (lower performance)</t>
  </si>
  <si>
    <t>Distillers grains</t>
  </si>
  <si>
    <t>Conversion</t>
  </si>
  <si>
    <t>Selectivity</t>
  </si>
  <si>
    <t>Reaction conditions</t>
  </si>
  <si>
    <t>Process</t>
  </si>
  <si>
    <t>300 - 450 - 600 ºC</t>
  </si>
  <si>
    <t>1. Feedstock dried 24h at 80 ºC
2. Pyrolysis at 300 - 450 - 600 ºC
3. Ball milling</t>
  </si>
  <si>
    <t>As a comparison, DG and distillers grains biochar without ball milling</t>
  </si>
  <si>
    <t>time tested: 2-24 h
this is not a mechanical reaction (properties modification)</t>
  </si>
  <si>
    <t>Peanut shell</t>
  </si>
  <si>
    <t>12 h</t>
  </si>
  <si>
    <t>Similar enhancement effects of ball milling were also found for other types of biochars</t>
  </si>
  <si>
    <t>1. Feedstock was washed with deionized water (3 times)
2. Dried 12h at 60 ºC
3. Crush and screen through a 36-mesh screen
4. 3 g powder was carbonized 2h at 600ºC (rate of 5ºC/min) in N2 atmosphere (400 mL/min)
5. Cooling to room temperature and ball milling</t>
  </si>
  <si>
    <t>- carbon material modification
- mass ratio of BC to zirconia pellet 1:30
- quant ratio of large, mid &amp; small pellet 5:25:125</t>
  </si>
  <si>
    <t>300 rpm</t>
  </si>
  <si>
    <t>4 - 8 - 12 h</t>
  </si>
  <si>
    <t>25 ºC</t>
  </si>
  <si>
    <t>nan</t>
  </si>
  <si>
    <t>not specified</t>
  </si>
  <si>
    <t>Zero-valent iron (ZVI)
Oxalic acid dihydrate</t>
  </si>
  <si>
    <t>BZVI@OA</t>
  </si>
  <si>
    <t>agate beads</t>
  </si>
  <si>
    <t>6 mm diam</t>
  </si>
  <si>
    <t>agate jar</t>
  </si>
  <si>
    <t>100 mL</t>
  </si>
  <si>
    <t>5.60 g iron powder
0.63 g Oxalic acid dihydrate</t>
  </si>
  <si>
    <t>- Ar atmosphere to reduce oxidation of ZVI
- Planetary ball mill</t>
  </si>
  <si>
    <t>550 rpm</t>
  </si>
  <si>
    <t>2 h</t>
  </si>
  <si>
    <t>1. Ball milling
2. Washed with water and absolute ethanol for 3 times
3. Dried in vacuum oven 4h at 60 ºC</t>
  </si>
  <si>
    <t>High tolerance over wide initial pH range and promising reusability within 6 cycles.
Fe powder ball milled without oxalic acid used for comparison</t>
  </si>
  <si>
    <t>boron nitride nanosheets (BNNSs)</t>
  </si>
  <si>
    <t>bulk h-BN</t>
  </si>
  <si>
    <t>Rotate speed</t>
  </si>
  <si>
    <t>Seel tank</t>
  </si>
  <si>
    <t>500 rpm</t>
  </si>
  <si>
    <t>8 h</t>
  </si>
  <si>
    <t>Ball-milled BaTiO3 can assist in order to ball mill the BNNSs at mass ratio of 1:5</t>
  </si>
  <si>
    <t>1. Ball milling
2. Added to 400 ml deion water and sonicated for 4 h
3. After 30 min, whashing 5 timer to separate chemicals
4. Centrifuged 30 min at 10,000 rpm
5. Dried 12 h at 80 ºC</t>
  </si>
  <si>
    <t>For comparison, the raw h-BN powder was milled without BaTiO3 under the same processing conditions.</t>
  </si>
  <si>
    <t>MIL-101 &amp; ZIF-8</t>
  </si>
  <si>
    <t>FeN4-doped carbon nanotubes</t>
  </si>
  <si>
    <t>1. Mixing, and ground by ball milling under N2 atmosphere at mass ratios (1:15, 1:20, and 1:25)
2. Powders placed in a tube furnace at 900 ◦C under a N2 atmosphere for 2 h
3. Second heating treatment in an NH3 atmosphere at 950 ◦C for half an hour to increase the amount of N doping</t>
  </si>
  <si>
    <t>Fe3O4/GO @C-SR particles</t>
  </si>
  <si>
    <t>agate balls</t>
  </si>
  <si>
    <t>2-4-10 mm diam</t>
  </si>
  <si>
    <t>agate tank</t>
  </si>
  <si>
    <t>50 mL</t>
  </si>
  <si>
    <t>400 rpm</t>
  </si>
  <si>
    <t>1 h</t>
  </si>
  <si>
    <t>Planetary ball mill</t>
  </si>
  <si>
    <t>different weight ratios (Fe3O4/GO: C-SR = 1:0, 10:1, 5:1, 3:1, 1:1, 1:3, and 0:1, the total weight of 0.18 g)</t>
  </si>
  <si>
    <t>Graphene oxides &amp; carbon black particles &amp; Fe3O4</t>
  </si>
  <si>
    <t>1. 1 g carbon black particles dispersed in 50 mL alcohol. 1 mL of 1–dodecanethiol was slowly dripped into the above particle suspension and stirred for 5 h. The products (C-SR) were washed with absolute alcohol three times and dried at 70 ◦C for overnight.
2. Graphene oxide sheets (GO) were fabricated from flake graphite based on the modified hummer’s method
3. The Fe3O4/GO was synthesized by a one-step solvothermal process.
4. Ball milling</t>
  </si>
  <si>
    <t>Currently, most of these chlorinated tailings are treated by stacking and burying, which occupies a substantial amount of land and harms the surrounding environment</t>
  </si>
  <si>
    <t>Process modification more than a reaction</t>
  </si>
  <si>
    <t>Na + chlorinated tailings</t>
  </si>
  <si>
    <t>NaCl</t>
  </si>
  <si>
    <t>0.33-1 h</t>
  </si>
  <si>
    <t>1. Mixing at molar ratio of R = 0.5 - 2.5
2. Ball milling
3. Heated to 100-500 ºC (heating rate of 10°C/min and held for 60 min)
4. The mixed slag was immersed in water at room temperature (liquid-solid ratio = 10 and immersion time = 60 min).</t>
  </si>
  <si>
    <t>Calcium oxide &amp; peroxydisulfate</t>
  </si>
  <si>
    <t>PDS activation</t>
  </si>
  <si>
    <t>CaO is used to activate the PDS and destruct typical HOPs such as 2,4-dichlorophenol (2,4-DCP). Mass ratio of:
- CaO : PDS : 2,4-DCP == 6.3 : 6.7 : 1</t>
  </si>
  <si>
    <t>200 mL</t>
  </si>
  <si>
    <t>Stainless steal pot</t>
  </si>
  <si>
    <t>20,5 Hz</t>
  </si>
  <si>
    <t>Stainless steel</t>
  </si>
  <si>
    <t>8-10 mm</t>
  </si>
  <si>
    <t>the pot was charged with mixture of 8 mm (290 g) and 10 mm (130 g) stainless steel balls, and materials of 14 g to achieve a fixed ball-to-powder mass ratio of 30:1.</t>
  </si>
  <si>
    <t>oxabicyclo [3.2.1]-octenes</t>
  </si>
  <si>
    <t>hardened steel vial</t>
  </si>
  <si>
    <t>10 mm diam</t>
  </si>
  <si>
    <t>6 hardened steel shot balls</t>
  </si>
  <si>
    <t>sulfamic acid 20 mol% (catalyst) &amp; ( )-terpinen-4-ol (1) and propionaldehyde</t>
  </si>
  <si>
    <t>Initially stirred in a conical flask for 90 min without ball milling with no detectable yield</t>
  </si>
  <si>
    <t>600 rpm</t>
  </si>
  <si>
    <t>50 min</t>
  </si>
  <si>
    <t>4 h</t>
  </si>
  <si>
    <t>Efficacy of remediation of organic contaminants through mechanochemical processes via ball milling was first realized on chlorinated compounds. This includes polychlorinated biphenyls (PCBs), pentachlorophenol (PCP), trichlorobenzene (TCB), dichlorodiphenyltrichloroethane (DDT) and hexachlorobenzene (HCB)</t>
  </si>
  <si>
    <t>1) evaluating the effect of three factors (sand mass, deionizedwater saturation, and inclusion of KOHas a co-milling reagent) on PFOS and PFOA destruction in amended sand using a 23 factorial design and 
2) demonstrating PFAS destruction in AFFF impacted FFTA soils.</t>
  </si>
  <si>
    <t>Stainless steal grinding jar</t>
  </si>
  <si>
    <t>10-15 mm</t>
  </si>
  <si>
    <t>250 mL</t>
  </si>
  <si>
    <t>Nepheline syenite sand (20/40)</t>
  </si>
  <si>
    <t>Planetary ball mill
KOH co-milling agent (0-10g added KOH pellets). KOH:PFAS mass ratio of 1.3 · 10^5:1 or 5 · 10^4:1</t>
  </si>
  <si>
    <t>1- Nepheline syenite sand (20/40) acid washed
2- Dried at 60ºC for 48 h
3- milling</t>
  </si>
  <si>
    <t>275 rpm</t>
  </si>
  <si>
    <t>soil remediation</t>
  </si>
  <si>
    <t>1) The cathode electrode plates (CEPs) were individually ground.
2) The anode electrode plates (AEPs) were individually ground.
3) The battery was ground in small sections.</t>
  </si>
  <si>
    <t>Lithium ion batteries</t>
  </si>
  <si>
    <t>recycling</t>
  </si>
  <si>
    <t>Novel cryogenic grinding method in a cryogenic ball mill</t>
  </si>
  <si>
    <t>26 mm (only 1 ball)</t>
  </si>
  <si>
    <t>cryogenic ball milling (liquid nitrogen). The pre-freezing time of the cathode electrode plates were set to be 0, 2, 3, 4 and 5 min for the cathode.
The pre-freezing time was set to be 3, 5, 7, 9 and 11 min for the battery</t>
  </si>
  <si>
    <t>15-30 s (cathode) &amp; 2 min (battery)</t>
  </si>
  <si>
    <t>235 K</t>
  </si>
  <si>
    <t>15 min</t>
  </si>
  <si>
    <t>Mn2O3-ZnO &amp; SAPO-34</t>
  </si>
  <si>
    <t>mass ratio 3:1
catalys for CO2 hydrogenation to methanol</t>
  </si>
  <si>
    <t>Mn2O3-ZnO /SAPO-34</t>
  </si>
  <si>
    <t>1- Co precipitation preparation of Mn2O3-ZnO
2- Hydro thermal synthesis of SAPO-34
3- Preparation of Mn2O3-ZnO/SAPO-34 tandem catalysts by ball milling</t>
  </si>
  <si>
    <t>Grinded LiCoO2</t>
  </si>
  <si>
    <t>The optimum lithium leaching rate of nearly 100% can be achieved from the sample milled at NaBH4 to LiCoO2 mass ratio at 2.5:10 (g/g),</t>
  </si>
  <si>
    <t>Ball-to-powder mass ratio is fixed at 65:1 (g/g)</t>
  </si>
  <si>
    <t>Zircon</t>
  </si>
  <si>
    <t>zirconia pot</t>
  </si>
  <si>
    <t>1.5 h (15 to 150 min)</t>
  </si>
  <si>
    <t>Li batteries
NaBH4 (reducing agent) and LiCoO2</t>
  </si>
  <si>
    <t>pre-treatment method for cardboard</t>
  </si>
  <si>
    <t>cardboard conversion</t>
  </si>
  <si>
    <t>pretreatment method for carboard waste before treating it with microwave hydrothermal process (It activates the reaction)</t>
  </si>
  <si>
    <t>manganes</t>
  </si>
  <si>
    <t>electrolytic manganese residue</t>
  </si>
  <si>
    <t>EMR contains Si, S, Mn, Fe, Al, O, and Ca, among other elements (ammonium).</t>
  </si>
  <si>
    <t>zirconium tank</t>
  </si>
  <si>
    <t>zirconium balls</t>
  </si>
  <si>
    <t>250 rpm</t>
  </si>
  <si>
    <t>Vmaterials-Vballs ratio: 0.8
fill factor Vballs-Vpot: 12%</t>
  </si>
  <si>
    <t>Graphite oxides</t>
  </si>
  <si>
    <t>1- KMnO4 and KHSO4
2- MGO and CaC2</t>
  </si>
  <si>
    <t>1- MGO
2- AMGO</t>
  </si>
  <si>
    <t>1- Ball mill
2- Filtration and vacuum drying at 353 K</t>
  </si>
  <si>
    <t>mechanochemical graphite oxide (MGO) was prepared by ball milling graphite, KMnO4, and KHSO4 simultaneously. And an alkynyl cross-linked 3D carbon material (AMGO) was prepared via mechanochemical reaction of MGO and CaC2 (1:4 mass ratio)</t>
  </si>
  <si>
    <t>5-15 mm</t>
  </si>
  <si>
    <t>1- 700 rpm
2- 600 rpm</t>
  </si>
  <si>
    <t>1- 2-4-6 h
2- 6 h</t>
  </si>
  <si>
    <t>nano-FeS2</t>
  </si>
  <si>
    <t>Pharmaceutic companies / antibiotic</t>
  </si>
  <si>
    <t>Teflon</t>
  </si>
  <si>
    <t>160-300 rpm</t>
  </si>
  <si>
    <t>High energy planetary ball mill
ballmass to powder-mass = 10:1</t>
  </si>
  <si>
    <t>2-4-6-8 h</t>
  </si>
  <si>
    <t>After ball milling, the resulting powder was ultrasound in 95% ethanol for 5 min and then washed with nitric acid (1 M) and insed with deionized water to remove surface impurities. Finally, the samples were dried at 30  C</t>
  </si>
  <si>
    <t>FeS2</t>
  </si>
  <si>
    <t>Urea and citric acid</t>
  </si>
  <si>
    <t>urea-citric acid copolymer</t>
  </si>
  <si>
    <t>82% (conventional yield 70%)</t>
  </si>
  <si>
    <t>(molar ratio is 1:1)</t>
  </si>
  <si>
    <t>50 cm3</t>
  </si>
  <si>
    <t>Stainless steel reactor</t>
  </si>
  <si>
    <t>1- Ball milling
2- Filtration
3- Drying</t>
  </si>
  <si>
    <t>ZnO nanocrystals with abundant oxygen Vacancies</t>
  </si>
  <si>
    <t>2 mmol ZnCl2 and 1 g KCl</t>
  </si>
  <si>
    <t>100 ml</t>
  </si>
  <si>
    <t>Stainless steel pot</t>
  </si>
  <si>
    <t>High speed vibrating ball miller</t>
  </si>
  <si>
    <t>4 big stainless steel, 12 medium ss</t>
  </si>
  <si>
    <t>0,6 to 1,2 cm</t>
  </si>
  <si>
    <t>After finishing the first-round ball milling, the stoichiometric K2CO3 (2 mmol) was added to the resulting mixture and then continued to grind for 0.5 h.
The obtained powder was  calcined at 300 ◦C for 2 h at a heating rate of 3 ◦C/min and  washed with 40 mL deionized water for 2 h. After centrifuged and water washed 3 times, the ZnO was dried for 12 h at 80 ◦C.</t>
  </si>
  <si>
    <t>Agate milling jar</t>
  </si>
  <si>
    <t>ball-to-powder weight ratio of 20:1.</t>
  </si>
  <si>
    <t>mZVAI-clay</t>
  </si>
  <si>
    <t>mZVAI and clay (Na saturated)</t>
  </si>
  <si>
    <t>mZVAl powder and Na-saturated clays were mixed with a specific mass ratio (1:2 to 8:1)</t>
  </si>
  <si>
    <t>60 min</t>
  </si>
  <si>
    <t>Co SACs supported by nitrogen-doped carbon (Co-BM-C)</t>
  </si>
  <si>
    <t>100 mg cobalt (II) 5,10,15,20-tetrakis-(4′-bromophenyl)porphyrin (Co-TPP-Br) with 70 mg calcium carbide</t>
  </si>
  <si>
    <t>1800 rpm</t>
  </si>
  <si>
    <t>30 mL</t>
  </si>
  <si>
    <t>Stainless steel jar</t>
  </si>
  <si>
    <t>MIL-100(Fe)/CoS composites</t>
  </si>
  <si>
    <t>MIL-100(Fe) and CoS</t>
  </si>
  <si>
    <t>20 min</t>
  </si>
  <si>
    <t>30 HZ</t>
  </si>
  <si>
    <t>Bulk CSFU and Sulfides</t>
  </si>
  <si>
    <t>Mechanical activated CSFU</t>
  </si>
  <si>
    <t>Na2S/CSFUs mass ratio of 0.3:1</t>
  </si>
  <si>
    <t>25 to 75 ºC</t>
  </si>
  <si>
    <t>WO3 and MIL-100(Fe)</t>
  </si>
  <si>
    <t>WO3/MIL-100(Fe) (MxWy) composites</t>
  </si>
  <si>
    <t>AOP, Fenton, water treatment</t>
  </si>
  <si>
    <t>Agate</t>
  </si>
  <si>
    <t>Soot modified GN</t>
  </si>
  <si>
    <t>GrapheNe and soot particles</t>
  </si>
  <si>
    <t>weight ratio 1:1</t>
  </si>
  <si>
    <t>agate pot</t>
  </si>
  <si>
    <t>+ agate mortar</t>
  </si>
  <si>
    <t>14 agate balls of 10 mm
130 agate balls of 4 mm 
580 agate balls of 2 mm</t>
  </si>
  <si>
    <t xml:space="preserve">1 h </t>
  </si>
  <si>
    <t>1- agate mortar pretreatment
2- beaker containing cyclohexane (ultrasonic treatment 10 min)
3- ball milling
4- Steamed at 90 ºC for 30 min</t>
  </si>
  <si>
    <t>High energy ball milling in planetary ball mill</t>
  </si>
  <si>
    <t>Corn Stover and SnO2</t>
  </si>
  <si>
    <t>Pre-treatment of the biomass</t>
  </si>
  <si>
    <t>Construction of direct Z-scheme Bi5O7I/UiO-66-NH2 heterojunction photocatalysts for enhanced degradation of ciprofloxacin</t>
  </si>
  <si>
    <t>Planet type milling instrument</t>
  </si>
  <si>
    <t>10-20 mm</t>
  </si>
  <si>
    <t>Prepare precursors via chemical or solvothermal processes and produce MOF via ball milling</t>
  </si>
  <si>
    <t>1- MOF is one of the most commonly applications of mechanochemistry</t>
  </si>
  <si>
    <t xml:space="preserve">2- Even though mechanochemical reactions are very useful to promote green chemistry processes and reduce emissions, </t>
  </si>
  <si>
    <t>UiO-66-NH2 and Bi5O7I</t>
  </si>
  <si>
    <t>UiO-66-NH2/Bi5O7I heterojunctions</t>
  </si>
  <si>
    <t xml:space="preserve">Mechanochemical synthesis of MAPbBr 3 /carbon sphere composites for boosting carrier-involved superoxide species </t>
  </si>
  <si>
    <t>MAPbBr3 and carbon spheres</t>
  </si>
  <si>
    <t>composite</t>
  </si>
  <si>
    <t>10 h</t>
  </si>
  <si>
    <t>Stabilization and agglomeration of heavy metals in fly ash from coal-fired</t>
  </si>
  <si>
    <t>Heavy metals</t>
  </si>
  <si>
    <t>agglomeration and stabilization</t>
  </si>
  <si>
    <t>8 large balls 7 cm
16 small balls 4 cm</t>
  </si>
  <si>
    <t>700 rpm</t>
  </si>
  <si>
    <t>The ball mill would stop running for 5 min every half hour to prevent the high temperature from impacting the mill performance</t>
  </si>
  <si>
    <t>fly ash to balls was 1:4</t>
  </si>
  <si>
    <t>thick and stable cathode electrolyte interphase layer</t>
  </si>
  <si>
    <t>NFMO</t>
  </si>
  <si>
    <t>Na2CO3, Mn2O3 and Fe2O3</t>
  </si>
  <si>
    <t>1- wet ball milling in ethanol
2- calcined in a box furnace at a temperature of 900◦C for 12 h.</t>
  </si>
  <si>
    <t>Coal ash landfilled in ash ponds</t>
  </si>
  <si>
    <t>Treated Coal ash (ready to be recycled)</t>
  </si>
  <si>
    <t>1- Grinding
2- Recycling</t>
  </si>
  <si>
    <t>Steel</t>
  </si>
  <si>
    <t>1.6 mm</t>
  </si>
  <si>
    <t>milling balls ratio of 0.4</t>
  </si>
  <si>
    <t>batch-type mill</t>
  </si>
  <si>
    <t>steel</t>
  </si>
  <si>
    <t>external diameter 200 mm x large 180 mm &amp; internal diameter of 160 mm</t>
  </si>
  <si>
    <t>5-40 min (20 min best)</t>
  </si>
  <si>
    <t>Particle size of 0.15 mm</t>
  </si>
  <si>
    <t>hybrid fillers (CNTs/char and graphene/char) in cement industry</t>
  </si>
  <si>
    <t>Char</t>
  </si>
  <si>
    <t>fine spherical carbon black particles</t>
  </si>
  <si>
    <t>1- Pyrolisis reactor
2- mechanochemical refining (10-20 microm)</t>
  </si>
  <si>
    <t>Char derived from pyrolysis of textile waste (CTW).
Carbon nanotubes and graphene oxide were also prepared for comparison.</t>
  </si>
  <si>
    <t>The GO was prepared with organic solvent 1:3 weight ratio at 500 rpm for 30 min in multi-roll milling + exfoliation process in a wet milling unit, 600 rpm for 45 min</t>
  </si>
  <si>
    <t>25ºC</t>
  </si>
  <si>
    <t>20 Hz</t>
  </si>
  <si>
    <t>Thanks to their excellent properties, nanoparticles (NPs) have widespread practical applications in various fields</t>
  </si>
  <si>
    <t>Nanofertilizer</t>
  </si>
  <si>
    <t>nano-perlite was used to immobilize MnO2 NPs on its surface. Thus, in the present study nano-perlite and MnO2/perlite-NCs will be evaluated as new nanofertilizers</t>
  </si>
  <si>
    <t>Nanoperlite and MnO2</t>
  </si>
  <si>
    <t>nanocomposite</t>
  </si>
  <si>
    <t>70 ºC</t>
  </si>
  <si>
    <t>25000rpm</t>
  </si>
  <si>
    <t>Milling &amp; grinding</t>
  </si>
  <si>
    <t>Inert ceramic (porcelain)</t>
  </si>
  <si>
    <t>alumina</t>
  </si>
  <si>
    <t>In the current study, landfilled coal fly ash is not considered as just a detrimental by-product, but as a value-added material that can be processed with carbon dioxide to form a geopolymer binder.</t>
  </si>
  <si>
    <t>geopolymer binder</t>
  </si>
  <si>
    <t>Landfilled fly ash and CO2</t>
  </si>
  <si>
    <t>65 wt% landfilled coal fly ash, 20 wt% GBF slag, 5 wt% calcium oxide, 5 wt% sodium silicate, and 5 wt% sodium hydroxide</t>
  </si>
  <si>
    <t>1- Drying at 65ºC
2- Blended and processed in CO2 using a ball mill</t>
  </si>
  <si>
    <t>hydroxyapatite (HA), zincdoped HA (ZnHA), and ZnHA-graphene (ZnHA-rGO) nanoparticles</t>
  </si>
  <si>
    <t>polycaprolactone (PCL) matrix</t>
  </si>
  <si>
    <t>Tungsten carbide</t>
  </si>
  <si>
    <t>ball-to-powder ratio of 12 to 1</t>
  </si>
  <si>
    <t>20 h</t>
  </si>
  <si>
    <t>3D bone scaffolds were built by a custom-built 3D printing system.
The ball mill is employed for the synthesis of ZnHA-rGO nanocomposite.
One cup was filled with HA powder and the other with HA and Zn powders (&lt;50 nm, Merck, Germany) with the molar ratio of 9:1</t>
  </si>
  <si>
    <t>1- Calcination of raw material
2- Ball milling in argon atmosphere
3- Drying</t>
  </si>
  <si>
    <t>Sn-functionalised biochars (SnBCs)</t>
  </si>
  <si>
    <t>Their catalytic activity was evaluated for the isomerisation of glucose to fructose in water under microwave heating. Three different carbon-based supports were studied: wood biomass (W, not pyrolysed) and low- and hightemperature wood biochar (LB and HB, respectively), which were pyrolysed at 400 and 750  C, respectively.
The prepared support was composited with SnCl4$5H2O at a weight ratio of 10:1</t>
  </si>
  <si>
    <t>900 rpm</t>
  </si>
  <si>
    <t>Ball milling in air
The rotation direction was changed every 10 min</t>
  </si>
  <si>
    <t>SnCl4 &amp; water</t>
  </si>
  <si>
    <t>edge-carboxylate graphene</t>
  </si>
  <si>
    <t>4-8 h</t>
  </si>
  <si>
    <t>flake-like graphite-derived edge-carboxylate graphene for the simultaneous removal of oppositely charged dye ions.
metaleorganic and covalent organic frameworks</t>
  </si>
  <si>
    <t>1- Graphite is dry -ball-milled at a ratio of 7:1
2- Wash 0.1 M HCl DI water</t>
  </si>
  <si>
    <t>ball to graphene powder ratio of 7:1</t>
  </si>
  <si>
    <t>stainless steel</t>
  </si>
  <si>
    <t>Ti-bearing blast furnace slag</t>
  </si>
  <si>
    <t>Ti catalyst</t>
  </si>
  <si>
    <t>wet ball milling. No waste is produced</t>
  </si>
  <si>
    <t>Surface area increased by 10-15 times</t>
  </si>
  <si>
    <t>100 rpm</t>
  </si>
  <si>
    <t>120 min</t>
  </si>
  <si>
    <t>5-10 mm diam</t>
  </si>
  <si>
    <t>mZVI/AC</t>
  </si>
  <si>
    <t xml:space="preserve"> mZVI &amp; AC</t>
  </si>
  <si>
    <t>The mixed 5.6 g mZVI and different quality activated carbon (60 mg, 120 mg, 300 mg, and 660 mg)</t>
  </si>
  <si>
    <t>Zirconia</t>
  </si>
  <si>
    <t>6-10 mm</t>
  </si>
  <si>
    <t>4:1 number ratio between small and big milling balls</t>
  </si>
  <si>
    <t>high-energy ball milling method, which performed in a planetary ball mill in air</t>
  </si>
  <si>
    <t>C-MOx nanocomposite</t>
  </si>
  <si>
    <t>CaC2 and metal oxides</t>
  </si>
  <si>
    <t>Analytical grade chemicals were used as received without further purification, which include CaC2, MnO2, Pb(NO3)2, Hg(NO3)2, Cu(NO3)2, Cd(NO3)2, Cr(NO3)3, Zn(NO3)2, HNO3, Fe2O3, MoO3, Co2O3, V2O5, TiO2, CrO3, CuO, NaOH, hydrochloric acid, Xylenol orange disodium salt, hexamethylenetetramine, hexadecylpyridinium chloride monohydrate, ethanol absolute, and deionized water.</t>
  </si>
  <si>
    <t>6 h</t>
  </si>
  <si>
    <t>Ball milling and cooled down to room T.
Drying and filtration</t>
  </si>
  <si>
    <t>Recovery of tellurium and copper from copper telluride</t>
  </si>
  <si>
    <t>93% (91% conventional)</t>
  </si>
  <si>
    <t>180 rpm</t>
  </si>
  <si>
    <t>5 h</t>
  </si>
  <si>
    <t>Copper telluride separation</t>
  </si>
  <si>
    <t>Copper teluride and H2O2</t>
  </si>
  <si>
    <t>Conical ball mill</t>
  </si>
  <si>
    <t>Leaching process. 185 g of copper telluride, and certain amounts of NaOH liquor and H2O2 oxidant were mixed and subsequently introduced into the reacting chamber together with stainless steel milling balls</t>
  </si>
  <si>
    <t>Temperature &amp; pressure is difficult to control if mechanochemical reactor is seen as a black box. It is important to add safety valves and other if scaling it up to industrial scale</t>
  </si>
  <si>
    <t>15-35 mm</t>
  </si>
  <si>
    <t>4- Usually employ balls with different sizes at same time. Why?</t>
  </si>
  <si>
    <t>1- Leaching enhanced with ball milling
2- Filtration
3- Dehydratation</t>
  </si>
  <si>
    <t>99,5% sulfur removal (69% conventional)</t>
  </si>
  <si>
    <t>Dessulfurized fuel oil</t>
  </si>
  <si>
    <t>Mechanical exfoliation of boron carbide: A metal-free catalyst for aerobic oxidative desulfurization in fuel (THIS IS NICE AND FITS WITH BIODIESEL/SOLKETAL TOPIC)</t>
  </si>
  <si>
    <t>Fuel oil and and boron carbide (B4C)</t>
  </si>
  <si>
    <t>Planetary ball miller</t>
  </si>
  <si>
    <t>200 rpm</t>
  </si>
  <si>
    <t>grinding, ball milling</t>
  </si>
  <si>
    <t>Zirconium oxide</t>
  </si>
  <si>
    <t>Seel jar</t>
  </si>
  <si>
    <t>ball to powder weigh tratio 15:1</t>
  </si>
  <si>
    <t>1-3-5 h (more time, better results)</t>
  </si>
  <si>
    <t>Natural cellulosic fiber</t>
  </si>
  <si>
    <t>Ball milling, using mechanical energy to grind and change the thermodynamics of the charged materials with a combination of mechanical and chemical influences on a molecular scale (McNaught and McNaught, 1997), has been widely used due to the solvent-free and easy-process advantages.</t>
  </si>
  <si>
    <t>Activated cellulosic fiber</t>
  </si>
  <si>
    <t>1- Dried overnight at 80ºC
2- Ball milling of pulp fibers (30 min) to prepare activated cellulose powder
3- Mixture of acetic anhydride and oleic acid with the molar ratio of 2:1 were added into cellulose powder, with the presence of 10 wt % NaH2PO2 acting as the catalyst
4- co-milling for 30 and 240 min to obtain cellulose esters with different DS values</t>
  </si>
  <si>
    <t>N-doped MCs and its applications in gas sorption</t>
  </si>
  <si>
    <t>nitrogen-doped mesoporous carbons</t>
  </si>
  <si>
    <t>Tannin (organic biomass) + Nitrogen source compounds (urea, melamine…)</t>
  </si>
  <si>
    <t>The mechanical energy could induce mesophase self-assembly (via coordination polymerization and crosslinking between polymer and soft template F127, PEO-PPO-PEO).</t>
  </si>
  <si>
    <t>0.5 h</t>
  </si>
  <si>
    <t>30 Hz</t>
  </si>
  <si>
    <t>1- tannin, F127 and nitrogen source (0.5 g: 0.4 g: 0.1~0.3 g) were mixed and mechanically ground.
2- Drying 12 h at 40 ºC</t>
  </si>
  <si>
    <t>waste biomass tar</t>
  </si>
  <si>
    <t>Thermochemical conversion. Catalytic nanoparticles from waste biomass tar via green solvent-free approach</t>
  </si>
  <si>
    <t>catalyst for H2O2 decomposition and subsequent methylene blue degradation in aqueous solution</t>
  </si>
  <si>
    <t>(10 min run + 5 min stop) x6
to ensure that the heat from milling could softened the tar and promoted the Fe(NO3)3 (cooling?)</t>
  </si>
  <si>
    <t>1- biomass tar was crushed and then mixed with Fe(NO3)3-9H2O at a mass ratio of 5:2
2- ball milling
3- drying</t>
  </si>
  <si>
    <t>MgH2-Li2CO3</t>
  </si>
  <si>
    <t>Room temperature production of CH4/H2 fuel mixtures via mechanochemical activation of Li2CO3-MgH2 system was explored</t>
  </si>
  <si>
    <t>fuel production</t>
  </si>
  <si>
    <t>Li2CO3 and MgH2</t>
  </si>
  <si>
    <t>Raw material are solid portable sources of CO2 and H2.
MgH2:Li2CO3, 4:1 and 2:1 were prepared by ball milling (BM)</t>
  </si>
  <si>
    <t>ball mass to powder, 1 to 4.
Argon atmosphere</t>
  </si>
  <si>
    <t>750-1000 rpm</t>
  </si>
  <si>
    <t>stopped each 5 min</t>
  </si>
  <si>
    <t>NbSe2@graphene heterostructures</t>
  </si>
  <si>
    <t>wet ball-milled NbSe2@graphene or WBMNG.
Ball milling with ethanol</t>
  </si>
  <si>
    <t>bulk graphite and NbSe2</t>
  </si>
  <si>
    <t>zirconium oxide</t>
  </si>
  <si>
    <t>3/8 in and 3/16 in</t>
  </si>
  <si>
    <t>80 cm3</t>
  </si>
  <si>
    <t>ball-to-powder mass ratio of 20:1</t>
  </si>
  <si>
    <t>40 h (30 min break each hour)</t>
  </si>
  <si>
    <t>1- ball milling
2- ethanol washing
3- drying 70ºC 12 h</t>
  </si>
  <si>
    <t>carbon nanotubes (CNT)</t>
  </si>
  <si>
    <t>CNT-BM</t>
  </si>
  <si>
    <t>15 vibration/s</t>
  </si>
  <si>
    <t>n-Al/CaO</t>
  </si>
  <si>
    <t>CaO and Al</t>
  </si>
  <si>
    <t>Zirconia grinding balls</t>
  </si>
  <si>
    <t>3-5 mm</t>
  </si>
  <si>
    <t>80 mL</t>
  </si>
  <si>
    <t>zirconia grinding bowl</t>
  </si>
  <si>
    <t>Nitrogen gas atmosphere</t>
  </si>
  <si>
    <t>60 min; 20 cycles (3-min run and 2-min rest, forward and reverse running)</t>
  </si>
  <si>
    <t>300-600 rpm</t>
  </si>
  <si>
    <t>poly(aminophosphonic)-functionalized poly(glycidyl methacrylate)-magnetic nanocomposite</t>
  </si>
  <si>
    <t>magnetite nanoparticles with amino-phosphonic functionalized poly(-glycidyl methacrylate) polymer</t>
  </si>
  <si>
    <t>highly efficient magnetic sorbent for U(VI) sorption from aqueous solutions</t>
  </si>
  <si>
    <t>Yttrium Stabilized Zirconia</t>
  </si>
  <si>
    <t>2 mm</t>
  </si>
  <si>
    <t>60 min (including 1-min stop every 20 min)</t>
  </si>
  <si>
    <t>poly (tetrafluoroethylene-co-hexafluoropropylene) hollow fiber membrane</t>
  </si>
  <si>
    <t>FEP powders, (CaCl2 and PEO pore forming agents)</t>
  </si>
  <si>
    <t>PEO/CaCl2 mass ratio of 1:1</t>
  </si>
  <si>
    <t>3 h (pore agents) + 5 h with FEP</t>
  </si>
  <si>
    <t>membranes</t>
  </si>
  <si>
    <t>pulp and paper mill sludge (PPMS)</t>
  </si>
  <si>
    <t>glucose-rich hydrolysate</t>
  </si>
  <si>
    <t>Pre-treatment for particle size reduction</t>
  </si>
  <si>
    <t>Lignocellulosic biomass, like PPMS, contains ample sugars, mainly glucose, which can be used in microbial fermentations to produce value-added products. Four major bioenergy processes can benefit from PPMS as a feedstock; viz. bioethanol, biogas, biohydrogen and biobutanol production; of these bioethanol production has been greatly studied at bench scale</t>
  </si>
  <si>
    <t>Copper oxide ore</t>
  </si>
  <si>
    <t>Copper is widely used in electrical materials, electronic, mechanical, architecture and military industries</t>
  </si>
  <si>
    <t>Copper oxide ore (ball milled)</t>
  </si>
  <si>
    <t>Rh/meso-Al2O3</t>
  </si>
  <si>
    <t>there are some disadvantages of physical hydrogen storage technology that limit its commercial application, such as low hydrogen storage density, harsh hydrogen storage conditions, and unsolved safety problems</t>
  </si>
  <si>
    <t>hydrolytic dehydrogenation of ammonia borane.
RhCl3-3H2O, desired template of CTAB, F127, P123, or SDBS, and aluminum isopropoxide were mixed in a ratio of 1: 50: 100</t>
  </si>
  <si>
    <t>RhCl3-3H2O, desired template of CTAB, F127, P123, or SDBS, and aluminum isopropoxide</t>
  </si>
  <si>
    <t>Zirconia balls</t>
  </si>
  <si>
    <t>Planetary ball mill machine</t>
  </si>
  <si>
    <t>This process gives rise to the mechanochemical self-assembled mixture which driven by mechanical force and friction heating</t>
  </si>
  <si>
    <t>Low energy vibrational mill.
Atmospheric pressure
After each 30-min operation, the device would cool down for 5 min to avoid excess temperature increases
[risk of high T]</t>
  </si>
  <si>
    <t>[risk of explosion]</t>
  </si>
  <si>
    <t>Planetary mill
1 min pause every 5 min
[risk of high T]</t>
  </si>
  <si>
    <t>Planetary ball mill
[risk of high T]</t>
  </si>
  <si>
    <t>Powder of perlite was ball milled 12 hours under Argon gat at ball mill ratio of 10:1 to 50-300 mesh at 70 ºC
[risk of explosion]</t>
  </si>
  <si>
    <t>[risk of high T]</t>
  </si>
  <si>
    <t>Stearic acid was added as a process control agent to minimize excessive cold welding during the ball milling process. 0.1 g x 300 rpm &amp; 0.2 g x 600 rpm
[risk of high T]</t>
  </si>
  <si>
    <t>High-energy planetary ball milling
[risk of high T]</t>
  </si>
  <si>
    <t>Planetary ball mill. A small amount of ethanol and water was added to the milling pot to decompose the residue CaC2 and to avoid possible explosion or ignition when directly exposed to air.
[risk of explosion]</t>
  </si>
  <si>
    <t>Activator for persulfate in remediation of organic pollutants. The generated shell significantly improved persulfate activated capacity, through which degradation rates of various contaminants were enhanced for 1.64 to 2.33 times
[GC3]</t>
  </si>
  <si>
    <t>AOP, water treatment, catalyst
[GC3]</t>
  </si>
  <si>
    <t>Advanced demulsifiers in the field of oil–water emulsion separation. Oily wastewater treatments.
[GC3]</t>
  </si>
  <si>
    <t>Removal of chloride ions from chlorinated tailings with additives (furnace waste slag). Adding additives and balling chlorinated tailing before leaching help with chloride ions removal. Avoida the need of water treatment dechlorination (which in energy intensive and spends too many resources). 
[GC3]</t>
  </si>
  <si>
    <t>Halogenated organic pollutants (HOPs) destruction. Pure substance degradation and contaminated soil remediation
[GC3]</t>
  </si>
  <si>
    <t>low-risk, effective and economically viable remediation technologies for PFAS impacted soils to reduce risk to communities, the environment and wildlife
[GC3]</t>
  </si>
  <si>
    <t>Selective recovery of manganese from electrolytic manganese residue by using water as extractant oxalic acid under mechanochemical ball grinding
[GC3]</t>
  </si>
  <si>
    <t>Ball milling could increase the phosphate release capacity of P-containing biochar by changing the physicochemical properties of biochar, and affect the germination and growth of plants.
[GC7][GC10]</t>
  </si>
  <si>
    <t>Low-cost electrocatalysts for hydrogen peroxide (H2O2) electrosynthesis. Ball milling increased the material packing density and introduced rich defects and oxygen-containing functional groups.
[GC9]</t>
  </si>
  <si>
    <t>effective methodology for the synthesis of important functionalized cyclic ethers as products by the activation of the C–H bond and formation of new C–C bond (intermediate product)
[GC4]??</t>
  </si>
  <si>
    <t>The direct conversion of CO2 hydrogenation to lower olefins via methanol as an intermediate
[GC4]???</t>
  </si>
  <si>
    <t>effective activator of ozone and peroxydisulfate in the electrochemical process for ofloxacin degradation. According to the researchers, the use of modified heterogeneous iron catalysts in activation-based AOPs has advantages such as lower consumption of stoichiometric amounts of Fe2þ and no iron sludge production
[GC10]</t>
  </si>
  <si>
    <t>Enhanced activation of persulfate for efficient oxidation of organic contaminants using a microscale zero-valent aluminum/Fe-bearing clay composite
[GC3]</t>
  </si>
  <si>
    <t>Water treatment of emerging organic contaminants
[GC3]</t>
  </si>
  <si>
    <t>Arsenic selective leaching
[GC3]</t>
  </si>
  <si>
    <t>To develop a new efficient catalyst for contaminant removal and sustainable environment, series Zscheme WO3/MIL-100(Fe) (MxWy) composites were easily prepared by ball-milling strategy
[GC3][GC9]</t>
  </si>
  <si>
    <t>Multifunctional superhydrophobic adsorbents by mixed-dimensional particles assembly for polymorphic and highly efficient oil-water separation
[GC3]</t>
  </si>
  <si>
    <t>Bio-H2 production optimisation with nanomaterials and ball milling
[GC7]</t>
  </si>
  <si>
    <t>Pharmaceutical industry- Pharmaceutical wastewater treatment. MOF are one of the main applications of mechanochemistry!
[GC3]</t>
  </si>
  <si>
    <t>Enhanced catalyst composite
[GC9]</t>
  </si>
  <si>
    <t>Waste management
[GC3]</t>
  </si>
  <si>
    <t>This method doesnot mean that the CPA can be directly recycled after removing orstabilizing specific harmful substances, but it is just an intermedi-ate process that includes simple separation methods for improvingthe recycling efficiency of the final recycling process
[GC10]</t>
  </si>
  <si>
    <t>The synthesized CB (0.05 wt%) was used as a single filler and hybrid fillers (CNTs/CB and graphene/CB: 50/50) to enhance the properties of cement paste.
[GC9]</t>
  </si>
  <si>
    <t>Landfilled coal ash for carbon dioxide capture and its potential as a geopolymer binder for hazardous waste remediation
[GC3]</t>
  </si>
  <si>
    <t>water treatment. Industrial water effluent
[GC3]</t>
  </si>
  <si>
    <t>Cr(VI) removal by micron-scale iron-carbon composite induced by ball milling
[GC3]</t>
  </si>
  <si>
    <t>efficient adsorption of heavy metal ions from water
[GC3]</t>
  </si>
  <si>
    <t>Aerobic oxidative desulfurization (ODS). In this work, exfoliated metal-free boron carbide with  few-layered structure, small size, and abundant defects, was first employed in an aerobic ODS  system for ultra-deep desulfurization
[GC4]</t>
  </si>
  <si>
    <t>Natural cellulosic fiber, which is abundant, low-cost and renewable, has a variety of applications in bio-based composites, acting as an important block for building a sustainable and green society. However, when preparing natural fiber reinforced polymer composites, the aggregation character and hydrophilic nature of cellulosic materials often lead to processing difficulty and incompatibility with most of the hydrophobic polymersc
[GC7]</t>
  </si>
  <si>
    <t>Water treatment AOP Fenton. Fenton process is the most common method that using Fe2+ to catalyze the decomposition of H2O2 to produce highly reactive hydroxyl and hydroperoxyl radicals and then oxydize organic pollutants from wastewater
[GC3]</t>
  </si>
  <si>
    <t>4-Nitrobenzaldehyde removal by catalytic ozonation in the presence of CNT
[GC3]</t>
  </si>
  <si>
    <t>Municipal solid waste incineration fly ash (MSWI-FA) has been strictly controlled as hazardous waste globally because it contains various heavy metals and dioxins. This study prepared a nanometallic Al/CaO (n-Al/CaO) dispersion mixture via ball-milling as a reductive stabilization reagent for the simultaneous immobilization of heavy metals and detoxification of POPs like substance in MSWI-FA
[GC3]</t>
  </si>
  <si>
    <t>Application to uranium sorption from ore leachate
[GC3]</t>
  </si>
  <si>
    <t>Valorisation of pulp and paper mill sludge
[GC3]</t>
  </si>
  <si>
    <t>AOP</t>
  </si>
  <si>
    <t>Hydrodesulfurization (HDS) vs oxidative desulfurization (ODS)</t>
  </si>
  <si>
    <t>BNNSs are attractive for extensive applications in selective separation, biocompatible engineering, especially recently the area of polymer-based thermal management, energy storage, and optoelectronics.
[GC6bat]</t>
  </si>
  <si>
    <t>Recycling of the electrode materials in spent lithium-ion batteries (LIBs).
[GC6bat]??</t>
  </si>
  <si>
    <t>Recover lithium and prepare nano-cobalt from spent lithium ion batteries using a one-pot mechanochemical reaction
[GC6bat]</t>
  </si>
  <si>
    <t>3D functional carbon materials are widely used in supercapacitors, chemical battery, water treatment and catalysis owing to their highly cross-linked structure, hierarchical porosity, high specific area, and mechanical stability
[GC6bat]</t>
  </si>
  <si>
    <t>This product can be used fo hydrogen chemical storage.
Enhance catalysts performance
[GC6hyd]</t>
  </si>
  <si>
    <t>Forming a thick and stable interphase directly on the cathode surface
[GC6bat]</t>
  </si>
  <si>
    <t>anodes in lithium-ion halfand full-cell batteries
[GC6bat]</t>
  </si>
  <si>
    <t>Chemical hydrogen storage. High hydrogen content and stable under environmental conditions
[GC6hyd]</t>
  </si>
  <si>
    <t>mesoporous carbons (MCs) have been intensively explored since they often exhibit unique properties (e.g., wide pore size, high surface area, large pore volume, excellent chemicalstability and adjustable channel structure), and thus hold great promise in various applications such as electrochemistry, membrane science, sorption and separation, catalysis and energy conversion</t>
  </si>
  <si>
    <t>electrocatalyst for h2o2</t>
  </si>
  <si>
    <t>Single-atom catalysts (SACs), a family of isolated metal atoms anchored on solid supports
water split</t>
  </si>
  <si>
    <t>catalyst and solvent-free clean route to produce urea-citric copolymer using mechanochemistry.</t>
  </si>
  <si>
    <t>Cobalt single-atom/nitrogen-doped carbon for highly efficient water splitting</t>
  </si>
  <si>
    <t>An advanced Sn-functionalised biochar catalyst</t>
  </si>
  <si>
    <t>Count</t>
  </si>
  <si>
    <t>biomass</t>
  </si>
  <si>
    <t>Distiller grains</t>
  </si>
  <si>
    <t>MOF or composite</t>
  </si>
  <si>
    <t>ZVI + oxalic acid</t>
  </si>
  <si>
    <t>GO + carbon black particles + Fe3O4</t>
  </si>
  <si>
    <t>MIL-101+ZIF-8</t>
  </si>
  <si>
    <t>Boron nitrides nanosheets</t>
  </si>
  <si>
    <t>Recycling of waste</t>
  </si>
  <si>
    <t>blast-furnace slag</t>
  </si>
  <si>
    <t>Halogenated organic pollutants</t>
  </si>
  <si>
    <t>CaO is used to activate the PDS and destruct typical HOPs such as 2,4-dichlorophenol (2,4-DCP)</t>
  </si>
  <si>
    <t>Efficacy of soil remediation of organic contaminants</t>
  </si>
  <si>
    <t>recycling of electrode materials</t>
  </si>
  <si>
    <t>Others</t>
  </si>
  <si>
    <t>%</t>
  </si>
  <si>
    <t>Cardboard waste</t>
  </si>
  <si>
    <t>pretreatment</t>
  </si>
  <si>
    <t>mechanochemical graphite oxide (MGO) was prepared by ball milling graphite, KMnO4, and KHSO4 simultaneously. And an alkynyl cross-linked 3D carbon material (AMGO) was prepared via mechanochemical reaction of MGO and CaC2 (1:4 mass ratio).
used in supercapacitors, chemical battery, water treatment and catalysis owing to their highly cross-linked structure, hierarchical porosity, high specific area, and mechanical stability</t>
  </si>
  <si>
    <t>nano FeS2. For pharmaceutical effluents. effective activator of ozone and peroxydisulfate in the electrochemical process for ofloxacin degradation. According to the researchers, the use of modified heterogeneous iron catalysts in activation-based AOPs has advantages such as lower consumption of stoichiometric amounts of Fe2þ and no iron sludge production</t>
  </si>
  <si>
    <t>ZnCl2 and KCl</t>
  </si>
  <si>
    <t>ZnO nanocrystals with abundant oxygen vacancies</t>
  </si>
  <si>
    <t>copolymer</t>
  </si>
  <si>
    <t>pretreatment of the biomass for bio-H2 production</t>
  </si>
  <si>
    <t>Pharmaceutical industry- Pharmaceutical wastewater treatment. Construction of direct Z-scheme Bi5O7I/UiO-66-NH2 heterojunction photocatalysts for enhanced degradation of ciprofloxacin</t>
  </si>
  <si>
    <t>Artificial cathode electrolyte interphase. thick and stable cathode electrolyte interphase layer</t>
  </si>
  <si>
    <t>pretreatment for recycling</t>
  </si>
  <si>
    <t>Coal and fly ash landfilled in ash ponds</t>
  </si>
  <si>
    <t>3D bone scaffolds were built by a custom-built 3D printing system.
The ball mill is employed for the synthesis of ZnHA-rGO nanocomposite.
Effect of zinc-doped hydroxyapatite/graphene nanocomposite on the physicochemical properties and osteogenesis differentiation of 3D-printed polycaprolactone scaffolds for bone tissue engineering</t>
  </si>
  <si>
    <t>Sn-functionalisation of wood waste biochar for sugar conversion in food waste valorisation</t>
  </si>
  <si>
    <t>SNCl4 and wood</t>
  </si>
  <si>
    <t>GO and carboxylate.</t>
  </si>
  <si>
    <t>flake-like graphite-derived edge-carboxylate graphene for the simultaneous removal of oppositely charged dye ions. Water treatment</t>
  </si>
  <si>
    <t>NaCl; Ti</t>
  </si>
  <si>
    <t>mZVI &amp; AC</t>
  </si>
  <si>
    <t>Natural cellulosic fiber, which is abundant, low-cost and renewable, has a variety of applications in bio-based composites, acting as an important block for building a sustainable and green society. However, when preparing natural fiber reinforced polymer composites, the aggregation character and hydrophilic nature of cellulosic materials often lead to processing difficulty and incompatibility with most of the hydrophobic polymersc</t>
  </si>
  <si>
    <t>nitrogen-doped mesoporous carbons. mesoporous carbons (MCs) have been intensively explored since they often exhibit unique properties (e.g., wide pore size, high surface area, large pore volume, excellent chemicalstability and adjustable channel structure), and thus hold great promise in various applications such as electrochemistry, membrane science, sorption and separation, catalysis and energy conversion</t>
  </si>
  <si>
    <t>Advanced materials or composite</t>
  </si>
  <si>
    <t>anodes in lithium-ion halfand full-cell batteries</t>
  </si>
  <si>
    <t>Carbon nanotubes</t>
  </si>
  <si>
    <t>Water treatment</t>
  </si>
  <si>
    <t>Agglomeration and stabilization; C-MOx nanocomposite from CaC2 and metal oxides /  This study prepared a nanometallic Al/CaO (n-Al/CaO) dispersion mixture via ball-milling as a reductive stabilization reagent for the simultaneous immobilization of heavy metals and detoxification of POPs like substance in MSWI-FA</t>
  </si>
  <si>
    <t>Uranium sorption</t>
  </si>
  <si>
    <t>Pulp and paper mill sludge</t>
  </si>
  <si>
    <t>Pre-treatment for particle size reduction / Copper is widely used in electrical materials, electronic, mechanical, architecture and military industries</t>
  </si>
  <si>
    <t>Copper oxide ore ball milled</t>
  </si>
  <si>
    <t>Chemical hydrogen storage</t>
  </si>
  <si>
    <t>1- KMnO4 and KHSO4
2- MGO and CaC2
[graph]</t>
  </si>
  <si>
    <t>hydroxyapatite (HA), zincdoped HA (ZnHA), and ZnHA-graphene (ZnHA-rGO) nanoparticles [graph]</t>
  </si>
  <si>
    <t>Graphene oxide and carboxylate. GO and COOH [graph]</t>
  </si>
  <si>
    <t>some times the precursors may be obtained with contaminant or less green solvothermal processes. LCA is a good approach to considere this point of view</t>
  </si>
  <si>
    <t>3- If milling requires extra pre-treatment or post-treatment such as drying, calcination, size reduction or others energy intensive processes which are not required in the conventional process, this must be considered in the overall environmental study</t>
  </si>
  <si>
    <t>agate</t>
  </si>
  <si>
    <t>jar</t>
  </si>
  <si>
    <t>ball</t>
  </si>
  <si>
    <t>tungsten carbide</t>
  </si>
  <si>
    <t>zirconia oxide</t>
  </si>
  <si>
    <t>teflon</t>
  </si>
  <si>
    <t>1 to 30</t>
  </si>
  <si>
    <t>powder to ball</t>
  </si>
  <si>
    <t>1 to 10</t>
  </si>
  <si>
    <t>1 to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</si>
</sst>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Calibri"/>
      <family val="2"/>
      <scheme val="minor"/>
    </font>
    <font>
      <u/>
      <sz val="11"/>
      <color theme="10"/>
      <name val="Calibri"/>
      <family val="2"/>
      <scheme val="minor"/>
    </font>
    <font>
      <i/>
      <sz val="11"/>
      <color theme="0" tint="-0.14999847407452621"/>
      <name val="Calibri"/>
      <family val="2"/>
      <scheme val="minor"/>
    </font>
    <font>
      <sz val="11"/>
      <color theme="0" tint="-0.14999847407452621"/>
      <name val="Calibri"/>
      <family val="2"/>
      <scheme val="minor"/>
    </font>
    <font>
      <sz val="11"/>
      <color rgb="FFFF0000"/>
      <name val="Calibri"/>
      <family val="2"/>
      <scheme val="minor"/>
    </font>
    <font>
      <b/>
      <i/>
      <sz val="11"/>
      <color theme="1"/>
      <name val="Calibri"/>
      <family val="2"/>
      <scheme val="minor"/>
    </font>
    <font>
      <sz val="11"/>
      <color theme="1"/>
      <name val="Calibri"/>
      <family val="2"/>
      <scheme val="minor"/>
    </font>
    <font>
      <b/>
      <sz val="11"/>
      <color theme="0"/>
      <name val="Calibri"/>
      <family val="2"/>
      <scheme val="minor"/>
    </font>
    <font>
      <sz val="11"/>
      <color theme="3"/>
      <name val="Calibri"/>
      <family val="2"/>
      <scheme val="minor"/>
    </font>
    <font>
      <sz val="8"/>
      <name val="Calibri"/>
      <family val="2"/>
      <scheme val="minor"/>
    </font>
    <font>
      <b/>
      <sz val="11"/>
      <color rgb="FF00B0F0"/>
      <name val="Calibri"/>
      <family val="2"/>
      <scheme val="minor"/>
    </font>
    <font>
      <b/>
      <sz val="11"/>
      <color theme="1"/>
      <name val="Calibri"/>
      <family val="2"/>
      <scheme val="minor"/>
    </font>
    <font>
      <b/>
      <u/>
      <sz val="11"/>
      <color theme="10"/>
      <name val="Calibri"/>
      <family val="2"/>
      <scheme val="minor"/>
    </font>
    <font>
      <sz val="11"/>
      <color theme="0"/>
      <name val="Calibri"/>
      <family val="2"/>
      <scheme val="minor"/>
    </font>
  </fonts>
  <fills count="5">
    <fill>
      <patternFill patternType="none"/>
    </fill>
    <fill>
      <patternFill patternType="gray125"/>
    </fill>
    <fill>
      <patternFill patternType="solid">
        <fgColor theme="3"/>
        <bgColor indexed="64"/>
      </patternFill>
    </fill>
    <fill>
      <patternFill patternType="solid">
        <fgColor rgb="FF00B0F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9" fontId="7" fillId="0" borderId="0" applyFont="0" applyFill="0" applyBorder="0" applyAlignment="0" applyProtection="0"/>
  </cellStyleXfs>
  <cellXfs count="53">
    <xf numFmtId="0" fontId="0" fillId="0" borderId="0" xfId="0"/>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1" applyAlignment="1">
      <alignment vertical="center" wrapText="1"/>
    </xf>
    <xf numFmtId="0" fontId="3" fillId="2" borderId="0" xfId="0" applyFont="1" applyFill="1"/>
    <xf numFmtId="0" fontId="4" fillId="2" borderId="0" xfId="0" applyFont="1" applyFill="1"/>
    <xf numFmtId="0" fontId="5" fillId="0" borderId="0" xfId="0" applyFont="1" applyAlignment="1">
      <alignment vertical="center" wrapText="1"/>
    </xf>
    <xf numFmtId="0" fontId="6" fillId="0" borderId="0" xfId="0" applyFont="1"/>
    <xf numFmtId="0" fontId="0" fillId="0" borderId="1" xfId="0" applyBorder="1" applyAlignment="1">
      <alignment vertical="center" wrapText="1"/>
    </xf>
    <xf numFmtId="0" fontId="2" fillId="0" borderId="1" xfId="1" applyBorder="1"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9" fontId="9" fillId="0" borderId="0" xfId="2" applyFont="1"/>
    <xf numFmtId="0" fontId="0" fillId="0" borderId="4" xfId="0" applyBorder="1" applyAlignment="1">
      <alignment horizontal="left" vertical="center"/>
    </xf>
    <xf numFmtId="0" fontId="0" fillId="0" borderId="1" xfId="0" applyBorder="1" applyAlignment="1">
      <alignment vertical="center"/>
    </xf>
    <xf numFmtId="0" fontId="0" fillId="0" borderId="4" xfId="0"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vertical="center"/>
    </xf>
    <xf numFmtId="0" fontId="0" fillId="0" borderId="3" xfId="0" applyBorder="1" applyAlignment="1">
      <alignment vertical="center"/>
    </xf>
    <xf numFmtId="0" fontId="0" fillId="0" borderId="6" xfId="0" applyBorder="1" applyAlignment="1">
      <alignment vertical="center" wrapText="1"/>
    </xf>
    <xf numFmtId="0" fontId="0" fillId="0" borderId="1" xfId="0" quotePrefix="1" applyBorder="1" applyAlignment="1">
      <alignment vertical="center" wrapText="1"/>
    </xf>
    <xf numFmtId="10" fontId="0" fillId="0" borderId="1" xfId="0" applyNumberFormat="1" applyBorder="1" applyAlignment="1">
      <alignment vertical="center"/>
    </xf>
    <xf numFmtId="9" fontId="0" fillId="0" borderId="1" xfId="0" applyNumberFormat="1" applyBorder="1" applyAlignment="1">
      <alignment vertical="center"/>
    </xf>
    <xf numFmtId="9" fontId="0" fillId="0" borderId="1" xfId="0" applyNumberFormat="1" applyBorder="1" applyAlignment="1">
      <alignment vertical="center" wrapText="1"/>
    </xf>
    <xf numFmtId="0" fontId="0" fillId="0" borderId="1" xfId="0" quotePrefix="1" applyBorder="1" applyAlignment="1">
      <alignment vertical="center"/>
    </xf>
    <xf numFmtId="0" fontId="12" fillId="4" borderId="1" xfId="0" applyFont="1" applyFill="1" applyBorder="1" applyAlignment="1">
      <alignment horizontal="center" vertical="center"/>
    </xf>
    <xf numFmtId="0" fontId="12" fillId="4" borderId="1" xfId="0" applyFont="1" applyFill="1" applyBorder="1" applyAlignment="1">
      <alignment vertical="center" wrapText="1"/>
    </xf>
    <xf numFmtId="0" fontId="13" fillId="4" borderId="1" xfId="1" applyFont="1" applyFill="1" applyBorder="1" applyAlignment="1">
      <alignment vertical="center"/>
    </xf>
    <xf numFmtId="0" fontId="12" fillId="4" borderId="1" xfId="0" applyFont="1" applyFill="1" applyBorder="1" applyAlignment="1">
      <alignment vertical="center"/>
    </xf>
    <xf numFmtId="0" fontId="12" fillId="0" borderId="0" xfId="0" applyFont="1" applyAlignment="1">
      <alignment vertical="center"/>
    </xf>
    <xf numFmtId="0" fontId="0" fillId="4" borderId="0" xfId="0" applyFill="1"/>
    <xf numFmtId="9" fontId="0" fillId="4" borderId="0" xfId="2" applyFont="1" applyFill="1" applyBorder="1"/>
    <xf numFmtId="0" fontId="14" fillId="2" borderId="0" xfId="0" applyFont="1" applyFill="1"/>
    <xf numFmtId="0" fontId="14" fillId="2" borderId="0" xfId="0" applyFont="1" applyFill="1" applyAlignment="1">
      <alignment horizontal="left"/>
    </xf>
    <xf numFmtId="0" fontId="5" fillId="0" borderId="0" xfId="0" applyFont="1"/>
    <xf numFmtId="0" fontId="1" fillId="0" borderId="0" xfId="0" applyFont="1"/>
    <xf numFmtId="0" fontId="0" fillId="0" borderId="0" xfId="0" applyAlignment="1">
      <alignment wrapText="1"/>
    </xf>
    <xf numFmtId="0" fontId="1" fillId="0" borderId="0" xfId="0" applyFont="1" applyAlignment="1">
      <alignment wrapText="1"/>
    </xf>
    <xf numFmtId="0" fontId="12" fillId="0" borderId="0" xfId="0" applyFont="1"/>
    <xf numFmtId="0" fontId="0" fillId="0" borderId="0" xfId="0" quotePrefix="1" applyAlignment="1">
      <alignment wrapText="1"/>
    </xf>
    <xf numFmtId="9" fontId="0" fillId="0" borderId="0" xfId="2" applyFont="1"/>
    <xf numFmtId="9" fontId="0" fillId="0" borderId="0" xfId="0" applyNumberFormat="1"/>
    <xf numFmtId="0" fontId="8" fillId="3" borderId="1" xfId="0" applyFont="1" applyFill="1" applyBorder="1" applyAlignment="1">
      <alignment horizontal="center" vertical="center" wrapText="1"/>
    </xf>
    <xf numFmtId="0" fontId="11" fillId="0" borderId="2"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8" fillId="3" borderId="2"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cellXfs>
  <cellStyles count="3">
    <cellStyle name="Hipervínculo" xfId="1" builtinId="8"/>
    <cellStyle name="Normal" xfId="0" builtinId="0"/>
    <cellStyle name="Porcentaje" xfId="2" builtinId="5"/>
  </cellStyles>
  <dxfs count="34">
    <dxf>
      <font>
        <color rgb="FF9C0006"/>
      </font>
      <fill>
        <patternFill>
          <bgColor rgb="FFFFC7CE"/>
        </patternFill>
      </fill>
    </dxf>
    <dxf>
      <font>
        <color rgb="FF9C0006"/>
      </font>
      <fill>
        <patternFill>
          <bgColor rgb="FFFFC7CE"/>
        </patternFill>
      </fill>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right style="thin">
          <color indexed="64"/>
        </right>
        <bottom style="thin">
          <color indexed="64"/>
        </bottom>
      </border>
    </dxf>
    <dxf>
      <alignment horizontal="general" vertical="center" textRotation="0" indent="0" justifyLastLine="0" shrinkToFit="0" readingOrder="0"/>
    </dxf>
    <dxf>
      <alignment horizontal="left" vertical="center" textRotation="0" indent="0" justifyLastLine="0" shrinkToFit="0" readingOrder="0"/>
      <border diagonalUp="0" diagonalDown="0" outline="0">
        <left style="thin">
          <color indexed="64"/>
        </left>
        <right style="thin">
          <color indexed="64"/>
        </right>
        <top/>
        <bottom/>
      </border>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dk1"/>
                </a:solidFill>
                <a:latin typeface="+mn-lt"/>
                <a:ea typeface="+mn-ea"/>
                <a:cs typeface="+mn-cs"/>
              </a:defRPr>
            </a:pPr>
            <a:r>
              <a:rPr lang="en-US" sz="1100"/>
              <a:t>("ball milling") AND (reaction OR process OR synthesis) AND temperature AND time AND (conversion OR yield) AND selectivity</a:t>
            </a:r>
          </a:p>
        </c:rich>
      </c:tx>
      <c:layout>
        <c:manualLayout>
          <c:xMode val="edge"/>
          <c:yMode val="edge"/>
          <c:x val="0.12506182231147231"/>
          <c:y val="3.3333333333333333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dk1"/>
              </a:solidFill>
              <a:latin typeface="+mn-lt"/>
              <a:ea typeface="+mn-ea"/>
              <a:cs typeface="+mn-cs"/>
            </a:defRPr>
          </a:pPr>
          <a:endParaRPr lang="es-ES"/>
        </a:p>
      </c:txPr>
    </c:title>
    <c:autoTitleDeleted val="0"/>
    <c:plotArea>
      <c:layout>
        <c:manualLayout>
          <c:layoutTarget val="inner"/>
          <c:xMode val="edge"/>
          <c:yMode val="edge"/>
          <c:x val="0.14425107291942871"/>
          <c:y val="0.19292592592592597"/>
          <c:w val="0.79526938140570469"/>
          <c:h val="0.63226567512394283"/>
        </c:manualLayout>
      </c:layout>
      <c:scatterChart>
        <c:scatterStyle val="smoothMarker"/>
        <c:varyColors val="0"/>
        <c:ser>
          <c:idx val="0"/>
          <c:order val="0"/>
          <c:tx>
            <c:strRef>
              <c:f>'LRP1 General'!$A$1</c:f>
              <c:strCache>
                <c:ptCount val="1"/>
                <c:pt idx="0">
                  <c:v>SCIENCE DIRECT</c:v>
                </c:pt>
              </c:strCache>
            </c:strRef>
          </c:tx>
          <c:spPr>
            <a:ln w="19050" cap="rnd">
              <a:solidFill>
                <a:srgbClr val="00B0F0"/>
              </a:solidFill>
              <a:round/>
            </a:ln>
            <a:effectLst/>
          </c:spPr>
          <c:marker>
            <c:symbol val="circle"/>
            <c:size val="5"/>
            <c:spPr>
              <a:solidFill>
                <a:sysClr val="window" lastClr="FFFFFF"/>
              </a:solidFill>
              <a:ln w="9525">
                <a:solidFill>
                  <a:srgbClr val="00B0F0"/>
                </a:solidFill>
              </a:ln>
              <a:effectLst/>
            </c:spPr>
          </c:marker>
          <c:xVal>
            <c:numRef>
              <c:f>'LRP1 General'!$A$2:$A$8</c:f>
              <c:numCache>
                <c:formatCode>General</c:formatCode>
                <c:ptCount val="7"/>
                <c:pt idx="0">
                  <c:v>2021</c:v>
                </c:pt>
                <c:pt idx="1">
                  <c:v>2020</c:v>
                </c:pt>
                <c:pt idx="2">
                  <c:v>2019</c:v>
                </c:pt>
                <c:pt idx="3">
                  <c:v>2018</c:v>
                </c:pt>
                <c:pt idx="4">
                  <c:v>2017</c:v>
                </c:pt>
                <c:pt idx="5">
                  <c:v>2016</c:v>
                </c:pt>
                <c:pt idx="6">
                  <c:v>2015</c:v>
                </c:pt>
              </c:numCache>
            </c:numRef>
          </c:xVal>
          <c:yVal>
            <c:numRef>
              <c:f>'LRP1 General'!$B$2:$B$8</c:f>
              <c:numCache>
                <c:formatCode>General</c:formatCode>
                <c:ptCount val="7"/>
                <c:pt idx="0">
                  <c:v>179</c:v>
                </c:pt>
                <c:pt idx="1">
                  <c:v>120</c:v>
                </c:pt>
                <c:pt idx="2">
                  <c:v>70</c:v>
                </c:pt>
                <c:pt idx="3">
                  <c:v>66</c:v>
                </c:pt>
                <c:pt idx="4">
                  <c:v>52</c:v>
                </c:pt>
                <c:pt idx="5">
                  <c:v>35</c:v>
                </c:pt>
                <c:pt idx="6">
                  <c:v>18</c:v>
                </c:pt>
              </c:numCache>
            </c:numRef>
          </c:yVal>
          <c:smooth val="1"/>
          <c:extLst>
            <c:ext xmlns:c16="http://schemas.microsoft.com/office/drawing/2014/chart" uri="{C3380CC4-5D6E-409C-BE32-E72D297353CC}">
              <c16:uniqueId val="{00000000-0BF2-448B-A587-A3B3557A5E1D}"/>
            </c:ext>
          </c:extLst>
        </c:ser>
        <c:dLbls>
          <c:showLegendKey val="0"/>
          <c:showVal val="0"/>
          <c:showCatName val="0"/>
          <c:showSerName val="0"/>
          <c:showPercent val="0"/>
          <c:showBubbleSize val="0"/>
        </c:dLbls>
        <c:axId val="1009216288"/>
        <c:axId val="1009220096"/>
      </c:scatterChart>
      <c:valAx>
        <c:axId val="1009216288"/>
        <c:scaling>
          <c:orientation val="minMax"/>
          <c:max val="2021"/>
          <c:min val="2015"/>
        </c:scaling>
        <c:delete val="0"/>
        <c:axPos val="b"/>
        <c:title>
          <c:tx>
            <c:rich>
              <a:bodyPr rot="0" spcFirstLastPara="1" vertOverflow="ellipsis" vert="horz" wrap="square" anchor="ctr" anchorCtr="1"/>
              <a:lstStyle/>
              <a:p>
                <a:pPr>
                  <a:defRPr sz="1100" b="0" i="0" u="none" strike="noStrike" kern="1200" baseline="0">
                    <a:solidFill>
                      <a:schemeClr val="dk1"/>
                    </a:solidFill>
                    <a:latin typeface="+mn-lt"/>
                    <a:ea typeface="+mn-ea"/>
                    <a:cs typeface="+mn-cs"/>
                  </a:defRPr>
                </a:pPr>
                <a:r>
                  <a:rPr lang="en-US" sz="1100"/>
                  <a:t>Year</a:t>
                </a:r>
              </a:p>
            </c:rich>
          </c:tx>
          <c:layout>
            <c:manualLayout>
              <c:xMode val="edge"/>
              <c:yMode val="edge"/>
              <c:x val="0.50936411816260052"/>
              <c:y val="0.92116710411198599"/>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solidFill>
                  <a:latin typeface="+mn-lt"/>
                  <a:ea typeface="+mn-ea"/>
                  <a:cs typeface="+mn-cs"/>
                </a:defRPr>
              </a:pPr>
              <a:endParaRPr lang="es-ES"/>
            </a:p>
          </c:txPr>
        </c:title>
        <c:numFmt formatCode="General" sourceLinked="1"/>
        <c:majorTickMark val="none"/>
        <c:minorTickMark val="none"/>
        <c:tickLblPos val="nextTo"/>
        <c:spPr>
          <a:noFill/>
          <a:ln w="9525" cap="flat" cmpd="sng" algn="ctr">
            <a:solidFill>
              <a:schemeClr val="dk1">
                <a:shade val="95000"/>
                <a:satMod val="105000"/>
              </a:schemeClr>
            </a:solidFill>
            <a:prstDash val="solid"/>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s-ES"/>
          </a:p>
        </c:txPr>
        <c:crossAx val="1009220096"/>
        <c:crosses val="autoZero"/>
        <c:crossBetween val="midCat"/>
      </c:valAx>
      <c:valAx>
        <c:axId val="100922009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dk1"/>
                    </a:solidFill>
                    <a:latin typeface="+mn-lt"/>
                    <a:ea typeface="+mn-ea"/>
                    <a:cs typeface="+mn-cs"/>
                  </a:defRPr>
                </a:pPr>
                <a:r>
                  <a:rPr lang="en-US" sz="1100"/>
                  <a:t>Number of articles</a:t>
                </a:r>
              </a:p>
            </c:rich>
          </c:tx>
          <c:layout>
            <c:manualLayout>
              <c:xMode val="edge"/>
              <c:yMode val="edge"/>
              <c:x val="2.1732825342320381E-2"/>
              <c:y val="0.3550866141732283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dk1"/>
                  </a:solidFill>
                  <a:latin typeface="+mn-lt"/>
                  <a:ea typeface="+mn-ea"/>
                  <a:cs typeface="+mn-cs"/>
                </a:defRPr>
              </a:pPr>
              <a:endParaRPr lang="es-ES"/>
            </a:p>
          </c:txPr>
        </c:title>
        <c:numFmt formatCode="General" sourceLinked="1"/>
        <c:majorTickMark val="none"/>
        <c:minorTickMark val="none"/>
        <c:tickLblPos val="nextTo"/>
        <c:spPr>
          <a:noFill/>
          <a:ln w="9525" cap="flat" cmpd="sng" algn="ctr">
            <a:solidFill>
              <a:schemeClr val="dk1">
                <a:shade val="95000"/>
                <a:satMod val="105000"/>
              </a:schemeClr>
            </a:solidFill>
            <a:prstDash val="solid"/>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s-ES"/>
          </a:p>
        </c:txPr>
        <c:crossAx val="1009216288"/>
        <c:crosses val="autoZero"/>
        <c:crossBetween val="midCat"/>
      </c:valAx>
      <c:spPr>
        <a:solidFill>
          <a:schemeClr val="lt1"/>
        </a:solidFill>
        <a:ln w="12700" cap="flat" cmpd="sng" algn="ctr">
          <a:solidFill>
            <a:schemeClr val="dk1"/>
          </a:solidFill>
          <a:prstDash val="solid"/>
        </a:ln>
        <a:effectLst/>
      </c:spPr>
    </c:plotArea>
    <c:plotVisOnly val="1"/>
    <c:dispBlanksAs val="gap"/>
    <c:showDLblsOverMax val="0"/>
  </c:chart>
  <c:spPr>
    <a:solidFill>
      <a:schemeClr val="lt1"/>
    </a:solidFill>
    <a:ln w="12700" cap="flat" cmpd="sng" algn="ctr">
      <a:solidFill>
        <a:schemeClr val="dk1"/>
      </a:solidFill>
      <a:prstDash val="solid"/>
      <a:round/>
    </a:ln>
    <a:effectLst/>
  </c:spPr>
  <c:txPr>
    <a:bodyPr/>
    <a:lstStyle/>
    <a:p>
      <a:pPr>
        <a:defRPr>
          <a:solidFill>
            <a:schemeClr val="dk1"/>
          </a:solidFill>
          <a:latin typeface="+mn-lt"/>
          <a:ea typeface="+mn-ea"/>
          <a:cs typeface="+mn-cs"/>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285856</xdr:colOff>
      <xdr:row>18</xdr:row>
      <xdr:rowOff>105010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1380576" cy="3396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322743</xdr:colOff>
      <xdr:row>17</xdr:row>
      <xdr:rowOff>75786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8857143" cy="3314286"/>
        </a:xfrm>
        <a:prstGeom prst="rect">
          <a:avLst/>
        </a:prstGeom>
      </xdr:spPr>
    </xdr:pic>
    <xdr:clientData/>
  </xdr:twoCellAnchor>
  <xdr:twoCellAnchor editAs="oneCell">
    <xdr:from>
      <xdr:col>0</xdr:col>
      <xdr:colOff>0</xdr:colOff>
      <xdr:row>17</xdr:row>
      <xdr:rowOff>171450</xdr:rowOff>
    </xdr:from>
    <xdr:to>
      <xdr:col>12</xdr:col>
      <xdr:colOff>380038</xdr:colOff>
      <xdr:row>39</xdr:row>
      <xdr:rowOff>9021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0" y="3409950"/>
          <a:ext cx="7695238" cy="4028571"/>
        </a:xfrm>
        <a:prstGeom prst="rect">
          <a:avLst/>
        </a:prstGeom>
      </xdr:spPr>
    </xdr:pic>
    <xdr:clientData/>
  </xdr:twoCellAnchor>
  <xdr:twoCellAnchor editAs="oneCell">
    <xdr:from>
      <xdr:col>0</xdr:col>
      <xdr:colOff>0</xdr:colOff>
      <xdr:row>39</xdr:row>
      <xdr:rowOff>0</xdr:rowOff>
    </xdr:from>
    <xdr:to>
      <xdr:col>14</xdr:col>
      <xdr:colOff>151314</xdr:colOff>
      <xdr:row>50</xdr:row>
      <xdr:rowOff>171167</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0" y="7429500"/>
          <a:ext cx="8685714" cy="226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133350</xdr:colOff>
      <xdr:row>5</xdr:row>
      <xdr:rowOff>123825</xdr:rowOff>
    </xdr:from>
    <xdr:to>
      <xdr:col>4</xdr:col>
      <xdr:colOff>742950</xdr:colOff>
      <xdr:row>15</xdr:row>
      <xdr:rowOff>161925</xdr:rowOff>
    </xdr:to>
    <xdr:sp macro="" textlink="">
      <xdr:nvSpPr>
        <xdr:cNvPr id="2" name="Disco magnético 1">
          <a:extLst>
            <a:ext uri="{FF2B5EF4-FFF2-40B4-BE49-F238E27FC236}">
              <a16:creationId xmlns:a16="http://schemas.microsoft.com/office/drawing/2014/main" id="{00000000-0008-0000-0300-000002000000}"/>
            </a:ext>
          </a:extLst>
        </xdr:cNvPr>
        <xdr:cNvSpPr/>
      </xdr:nvSpPr>
      <xdr:spPr>
        <a:xfrm>
          <a:off x="3943350" y="1076325"/>
          <a:ext cx="1371600" cy="1943100"/>
        </a:xfrm>
        <a:prstGeom prst="flowChartMagneticDisk">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ES" sz="1100"/>
        </a:p>
      </xdr:txBody>
    </xdr:sp>
    <xdr:clientData/>
  </xdr:twoCellAnchor>
  <xdr:twoCellAnchor>
    <xdr:from>
      <xdr:col>3</xdr:col>
      <xdr:colOff>228600</xdr:colOff>
      <xdr:row>9</xdr:row>
      <xdr:rowOff>142875</xdr:rowOff>
    </xdr:from>
    <xdr:to>
      <xdr:col>4</xdr:col>
      <xdr:colOff>600075</xdr:colOff>
      <xdr:row>12</xdr:row>
      <xdr:rowOff>57150</xdr:rowOff>
    </xdr:to>
    <xdr:sp macro="" textlink="">
      <xdr:nvSpPr>
        <xdr:cNvPr id="3" name="CuadroTexto 2">
          <a:extLst>
            <a:ext uri="{FF2B5EF4-FFF2-40B4-BE49-F238E27FC236}">
              <a16:creationId xmlns:a16="http://schemas.microsoft.com/office/drawing/2014/main" id="{00000000-0008-0000-0300-000003000000}"/>
            </a:ext>
          </a:extLst>
        </xdr:cNvPr>
        <xdr:cNvSpPr txBox="1"/>
      </xdr:nvSpPr>
      <xdr:spPr>
        <a:xfrm>
          <a:off x="4038600" y="1857375"/>
          <a:ext cx="1133475"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2000">
              <a:solidFill>
                <a:schemeClr val="tx2"/>
              </a:solidFill>
            </a:rPr>
            <a:t>CO</a:t>
          </a:r>
          <a:r>
            <a:rPr lang="es-ES" sz="1400">
              <a:solidFill>
                <a:schemeClr val="tx2"/>
              </a:solidFill>
            </a:rPr>
            <a:t>2</a:t>
          </a:r>
          <a:endParaRPr lang="es-ES" sz="2000">
            <a:solidFill>
              <a:schemeClr val="tx2"/>
            </a:solidFill>
          </a:endParaRPr>
        </a:p>
      </xdr:txBody>
    </xdr:sp>
    <xdr:clientData/>
  </xdr:twoCellAnchor>
  <xdr:twoCellAnchor>
    <xdr:from>
      <xdr:col>3</xdr:col>
      <xdr:colOff>247650</xdr:colOff>
      <xdr:row>13</xdr:row>
      <xdr:rowOff>161925</xdr:rowOff>
    </xdr:from>
    <xdr:to>
      <xdr:col>3</xdr:col>
      <xdr:colOff>352425</xdr:colOff>
      <xdr:row>14</xdr:row>
      <xdr:rowOff>76200</xdr:rowOff>
    </xdr:to>
    <xdr:sp macro="" textlink="">
      <xdr:nvSpPr>
        <xdr:cNvPr id="4" name="Elipse 3">
          <a:extLst>
            <a:ext uri="{FF2B5EF4-FFF2-40B4-BE49-F238E27FC236}">
              <a16:creationId xmlns:a16="http://schemas.microsoft.com/office/drawing/2014/main" id="{00000000-0008-0000-0300-000004000000}"/>
            </a:ext>
          </a:extLst>
        </xdr:cNvPr>
        <xdr:cNvSpPr/>
      </xdr:nvSpPr>
      <xdr:spPr>
        <a:xfrm>
          <a:off x="4057650" y="2638425"/>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solidFill>
              <a:schemeClr val="tx2"/>
            </a:solidFill>
          </a:endParaRPr>
        </a:p>
      </xdr:txBody>
    </xdr:sp>
    <xdr:clientData/>
  </xdr:twoCellAnchor>
  <xdr:twoCellAnchor>
    <xdr:from>
      <xdr:col>4</xdr:col>
      <xdr:colOff>333375</xdr:colOff>
      <xdr:row>13</xdr:row>
      <xdr:rowOff>152400</xdr:rowOff>
    </xdr:from>
    <xdr:to>
      <xdr:col>4</xdr:col>
      <xdr:colOff>438150</xdr:colOff>
      <xdr:row>14</xdr:row>
      <xdr:rowOff>66675</xdr:rowOff>
    </xdr:to>
    <xdr:sp macro="" textlink="">
      <xdr:nvSpPr>
        <xdr:cNvPr id="5" name="Elipse 4">
          <a:extLst>
            <a:ext uri="{FF2B5EF4-FFF2-40B4-BE49-F238E27FC236}">
              <a16:creationId xmlns:a16="http://schemas.microsoft.com/office/drawing/2014/main" id="{00000000-0008-0000-0300-000005000000}"/>
            </a:ext>
          </a:extLst>
        </xdr:cNvPr>
        <xdr:cNvSpPr/>
      </xdr:nvSpPr>
      <xdr:spPr>
        <a:xfrm>
          <a:off x="4905375" y="2628900"/>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solidFill>
              <a:schemeClr val="tx2"/>
            </a:solidFill>
          </a:endParaRPr>
        </a:p>
      </xdr:txBody>
    </xdr:sp>
    <xdr:clientData/>
  </xdr:twoCellAnchor>
  <xdr:twoCellAnchor>
    <xdr:from>
      <xdr:col>4</xdr:col>
      <xdr:colOff>228600</xdr:colOff>
      <xdr:row>13</xdr:row>
      <xdr:rowOff>47625</xdr:rowOff>
    </xdr:from>
    <xdr:to>
      <xdr:col>4</xdr:col>
      <xdr:colOff>333375</xdr:colOff>
      <xdr:row>13</xdr:row>
      <xdr:rowOff>152400</xdr:rowOff>
    </xdr:to>
    <xdr:sp macro="" textlink="">
      <xdr:nvSpPr>
        <xdr:cNvPr id="6" name="Elipse 5">
          <a:extLst>
            <a:ext uri="{FF2B5EF4-FFF2-40B4-BE49-F238E27FC236}">
              <a16:creationId xmlns:a16="http://schemas.microsoft.com/office/drawing/2014/main" id="{00000000-0008-0000-0300-000006000000}"/>
            </a:ext>
          </a:extLst>
        </xdr:cNvPr>
        <xdr:cNvSpPr/>
      </xdr:nvSpPr>
      <xdr:spPr>
        <a:xfrm>
          <a:off x="4800600" y="2524125"/>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solidFill>
              <a:schemeClr val="tx2"/>
            </a:solidFill>
          </a:endParaRPr>
        </a:p>
      </xdr:txBody>
    </xdr:sp>
    <xdr:clientData/>
  </xdr:twoCellAnchor>
  <xdr:twoCellAnchor>
    <xdr:from>
      <xdr:col>4</xdr:col>
      <xdr:colOff>76200</xdr:colOff>
      <xdr:row>13</xdr:row>
      <xdr:rowOff>57150</xdr:rowOff>
    </xdr:from>
    <xdr:to>
      <xdr:col>4</xdr:col>
      <xdr:colOff>180975</xdr:colOff>
      <xdr:row>13</xdr:row>
      <xdr:rowOff>161925</xdr:rowOff>
    </xdr:to>
    <xdr:sp macro="" textlink="">
      <xdr:nvSpPr>
        <xdr:cNvPr id="7" name="Elipse 6">
          <a:extLst>
            <a:ext uri="{FF2B5EF4-FFF2-40B4-BE49-F238E27FC236}">
              <a16:creationId xmlns:a16="http://schemas.microsoft.com/office/drawing/2014/main" id="{00000000-0008-0000-0300-000007000000}"/>
            </a:ext>
          </a:extLst>
        </xdr:cNvPr>
        <xdr:cNvSpPr/>
      </xdr:nvSpPr>
      <xdr:spPr>
        <a:xfrm>
          <a:off x="4648200" y="2533650"/>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solidFill>
              <a:schemeClr val="tx2"/>
            </a:solidFill>
          </a:endParaRPr>
        </a:p>
      </xdr:txBody>
    </xdr:sp>
    <xdr:clientData/>
  </xdr:twoCellAnchor>
  <xdr:twoCellAnchor>
    <xdr:from>
      <xdr:col>4</xdr:col>
      <xdr:colOff>123825</xdr:colOff>
      <xdr:row>13</xdr:row>
      <xdr:rowOff>161925</xdr:rowOff>
    </xdr:from>
    <xdr:to>
      <xdr:col>4</xdr:col>
      <xdr:colOff>228600</xdr:colOff>
      <xdr:row>14</xdr:row>
      <xdr:rowOff>76200</xdr:rowOff>
    </xdr:to>
    <xdr:sp macro="" textlink="">
      <xdr:nvSpPr>
        <xdr:cNvPr id="8" name="Elipse 7">
          <a:extLst>
            <a:ext uri="{FF2B5EF4-FFF2-40B4-BE49-F238E27FC236}">
              <a16:creationId xmlns:a16="http://schemas.microsoft.com/office/drawing/2014/main" id="{00000000-0008-0000-0300-000008000000}"/>
            </a:ext>
          </a:extLst>
        </xdr:cNvPr>
        <xdr:cNvSpPr/>
      </xdr:nvSpPr>
      <xdr:spPr>
        <a:xfrm>
          <a:off x="4695825" y="2638425"/>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4</xdr:col>
      <xdr:colOff>85725</xdr:colOff>
      <xdr:row>14</xdr:row>
      <xdr:rowOff>76200</xdr:rowOff>
    </xdr:from>
    <xdr:to>
      <xdr:col>4</xdr:col>
      <xdr:colOff>190500</xdr:colOff>
      <xdr:row>14</xdr:row>
      <xdr:rowOff>180975</xdr:rowOff>
    </xdr:to>
    <xdr:sp macro="" textlink="">
      <xdr:nvSpPr>
        <xdr:cNvPr id="9" name="Elipse 8">
          <a:extLst>
            <a:ext uri="{FF2B5EF4-FFF2-40B4-BE49-F238E27FC236}">
              <a16:creationId xmlns:a16="http://schemas.microsoft.com/office/drawing/2014/main" id="{00000000-0008-0000-0300-000009000000}"/>
            </a:ext>
          </a:extLst>
        </xdr:cNvPr>
        <xdr:cNvSpPr/>
      </xdr:nvSpPr>
      <xdr:spPr>
        <a:xfrm>
          <a:off x="4657725" y="2743200"/>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solidFill>
              <a:schemeClr val="tx2"/>
            </a:solidFill>
          </a:endParaRPr>
        </a:p>
      </xdr:txBody>
    </xdr:sp>
    <xdr:clientData/>
  </xdr:twoCellAnchor>
  <xdr:twoCellAnchor>
    <xdr:from>
      <xdr:col>3</xdr:col>
      <xdr:colOff>419100</xdr:colOff>
      <xdr:row>13</xdr:row>
      <xdr:rowOff>104775</xdr:rowOff>
    </xdr:from>
    <xdr:to>
      <xdr:col>3</xdr:col>
      <xdr:colOff>523875</xdr:colOff>
      <xdr:row>14</xdr:row>
      <xdr:rowOff>19050</xdr:rowOff>
    </xdr:to>
    <xdr:sp macro="" textlink="">
      <xdr:nvSpPr>
        <xdr:cNvPr id="10" name="Elipse 9">
          <a:extLst>
            <a:ext uri="{FF2B5EF4-FFF2-40B4-BE49-F238E27FC236}">
              <a16:creationId xmlns:a16="http://schemas.microsoft.com/office/drawing/2014/main" id="{00000000-0008-0000-0300-00000A000000}"/>
            </a:ext>
          </a:extLst>
        </xdr:cNvPr>
        <xdr:cNvSpPr/>
      </xdr:nvSpPr>
      <xdr:spPr>
        <a:xfrm>
          <a:off x="4229100" y="2581275"/>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solidFill>
              <a:schemeClr val="tx2"/>
            </a:solidFill>
          </a:endParaRPr>
        </a:p>
      </xdr:txBody>
    </xdr:sp>
    <xdr:clientData/>
  </xdr:twoCellAnchor>
  <xdr:twoCellAnchor>
    <xdr:from>
      <xdr:col>3</xdr:col>
      <xdr:colOff>600075</xdr:colOff>
      <xdr:row>15</xdr:row>
      <xdr:rowOff>0</xdr:rowOff>
    </xdr:from>
    <xdr:to>
      <xdr:col>3</xdr:col>
      <xdr:colOff>704850</xdr:colOff>
      <xdr:row>15</xdr:row>
      <xdr:rowOff>104775</xdr:rowOff>
    </xdr:to>
    <xdr:sp macro="" textlink="">
      <xdr:nvSpPr>
        <xdr:cNvPr id="11" name="Elipse 10">
          <a:extLst>
            <a:ext uri="{FF2B5EF4-FFF2-40B4-BE49-F238E27FC236}">
              <a16:creationId xmlns:a16="http://schemas.microsoft.com/office/drawing/2014/main" id="{00000000-0008-0000-0300-00000B000000}"/>
            </a:ext>
          </a:extLst>
        </xdr:cNvPr>
        <xdr:cNvSpPr/>
      </xdr:nvSpPr>
      <xdr:spPr>
        <a:xfrm>
          <a:off x="4410075" y="2857500"/>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solidFill>
              <a:schemeClr val="tx2"/>
            </a:solidFill>
          </a:endParaRPr>
        </a:p>
      </xdr:txBody>
    </xdr:sp>
    <xdr:clientData/>
  </xdr:twoCellAnchor>
  <xdr:twoCellAnchor>
    <xdr:from>
      <xdr:col>3</xdr:col>
      <xdr:colOff>590550</xdr:colOff>
      <xdr:row>13</xdr:row>
      <xdr:rowOff>133350</xdr:rowOff>
    </xdr:from>
    <xdr:to>
      <xdr:col>3</xdr:col>
      <xdr:colOff>695325</xdr:colOff>
      <xdr:row>14</xdr:row>
      <xdr:rowOff>47625</xdr:rowOff>
    </xdr:to>
    <xdr:sp macro="" textlink="">
      <xdr:nvSpPr>
        <xdr:cNvPr id="12" name="Elipse 11">
          <a:extLst>
            <a:ext uri="{FF2B5EF4-FFF2-40B4-BE49-F238E27FC236}">
              <a16:creationId xmlns:a16="http://schemas.microsoft.com/office/drawing/2014/main" id="{00000000-0008-0000-0300-00000C000000}"/>
            </a:ext>
          </a:extLst>
        </xdr:cNvPr>
        <xdr:cNvSpPr/>
      </xdr:nvSpPr>
      <xdr:spPr>
        <a:xfrm>
          <a:off x="4400550" y="2609850"/>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solidFill>
              <a:schemeClr val="tx2"/>
            </a:solidFill>
          </a:endParaRPr>
        </a:p>
      </xdr:txBody>
    </xdr:sp>
    <xdr:clientData/>
  </xdr:twoCellAnchor>
  <xdr:twoCellAnchor>
    <xdr:from>
      <xdr:col>3</xdr:col>
      <xdr:colOff>542925</xdr:colOff>
      <xdr:row>14</xdr:row>
      <xdr:rowOff>76200</xdr:rowOff>
    </xdr:from>
    <xdr:to>
      <xdr:col>3</xdr:col>
      <xdr:colOff>647700</xdr:colOff>
      <xdr:row>14</xdr:row>
      <xdr:rowOff>180975</xdr:rowOff>
    </xdr:to>
    <xdr:sp macro="" textlink="">
      <xdr:nvSpPr>
        <xdr:cNvPr id="13" name="Elipse 12">
          <a:extLst>
            <a:ext uri="{FF2B5EF4-FFF2-40B4-BE49-F238E27FC236}">
              <a16:creationId xmlns:a16="http://schemas.microsoft.com/office/drawing/2014/main" id="{00000000-0008-0000-0300-00000D000000}"/>
            </a:ext>
          </a:extLst>
        </xdr:cNvPr>
        <xdr:cNvSpPr/>
      </xdr:nvSpPr>
      <xdr:spPr>
        <a:xfrm>
          <a:off x="4352925" y="2743200"/>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695325</xdr:colOff>
      <xdr:row>14</xdr:row>
      <xdr:rowOff>114300</xdr:rowOff>
    </xdr:from>
    <xdr:to>
      <xdr:col>4</xdr:col>
      <xdr:colOff>38100</xdr:colOff>
      <xdr:row>15</xdr:row>
      <xdr:rowOff>28575</xdr:rowOff>
    </xdr:to>
    <xdr:sp macro="" textlink="">
      <xdr:nvSpPr>
        <xdr:cNvPr id="14" name="Elipse 13">
          <a:extLst>
            <a:ext uri="{FF2B5EF4-FFF2-40B4-BE49-F238E27FC236}">
              <a16:creationId xmlns:a16="http://schemas.microsoft.com/office/drawing/2014/main" id="{00000000-0008-0000-0300-00000E000000}"/>
            </a:ext>
          </a:extLst>
        </xdr:cNvPr>
        <xdr:cNvSpPr/>
      </xdr:nvSpPr>
      <xdr:spPr>
        <a:xfrm>
          <a:off x="4505325" y="2781300"/>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342900</xdr:colOff>
      <xdr:row>14</xdr:row>
      <xdr:rowOff>104775</xdr:rowOff>
    </xdr:from>
    <xdr:to>
      <xdr:col>3</xdr:col>
      <xdr:colOff>447675</xdr:colOff>
      <xdr:row>15</xdr:row>
      <xdr:rowOff>19050</xdr:rowOff>
    </xdr:to>
    <xdr:sp macro="" textlink="">
      <xdr:nvSpPr>
        <xdr:cNvPr id="15" name="Elipse 14">
          <a:extLst>
            <a:ext uri="{FF2B5EF4-FFF2-40B4-BE49-F238E27FC236}">
              <a16:creationId xmlns:a16="http://schemas.microsoft.com/office/drawing/2014/main" id="{00000000-0008-0000-0300-00000F000000}"/>
            </a:ext>
          </a:extLst>
        </xdr:cNvPr>
        <xdr:cNvSpPr/>
      </xdr:nvSpPr>
      <xdr:spPr>
        <a:xfrm>
          <a:off x="4152900" y="2771775"/>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723900</xdr:colOff>
      <xdr:row>13</xdr:row>
      <xdr:rowOff>161925</xdr:rowOff>
    </xdr:from>
    <xdr:to>
      <xdr:col>4</xdr:col>
      <xdr:colOff>66675</xdr:colOff>
      <xdr:row>14</xdr:row>
      <xdr:rowOff>76200</xdr:rowOff>
    </xdr:to>
    <xdr:sp macro="" textlink="">
      <xdr:nvSpPr>
        <xdr:cNvPr id="16" name="Elipse 15">
          <a:extLst>
            <a:ext uri="{FF2B5EF4-FFF2-40B4-BE49-F238E27FC236}">
              <a16:creationId xmlns:a16="http://schemas.microsoft.com/office/drawing/2014/main" id="{00000000-0008-0000-0300-000010000000}"/>
            </a:ext>
          </a:extLst>
        </xdr:cNvPr>
        <xdr:cNvSpPr/>
      </xdr:nvSpPr>
      <xdr:spPr>
        <a:xfrm>
          <a:off x="4533900" y="2638425"/>
          <a:ext cx="104775" cy="104775"/>
        </a:xfrm>
        <a:prstGeom prst="ellipse">
          <a:avLst/>
        </a:prstGeom>
        <a:no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152400</xdr:colOff>
      <xdr:row>12</xdr:row>
      <xdr:rowOff>133350</xdr:rowOff>
    </xdr:from>
    <xdr:to>
      <xdr:col>4</xdr:col>
      <xdr:colOff>542925</xdr:colOff>
      <xdr:row>15</xdr:row>
      <xdr:rowOff>180975</xdr:rowOff>
    </xdr:to>
    <xdr:sp macro="" textlink="">
      <xdr:nvSpPr>
        <xdr:cNvPr id="17" name="Rectángulo 16">
          <a:extLst>
            <a:ext uri="{FF2B5EF4-FFF2-40B4-BE49-F238E27FC236}">
              <a16:creationId xmlns:a16="http://schemas.microsoft.com/office/drawing/2014/main" id="{00000000-0008-0000-0300-000011000000}"/>
            </a:ext>
          </a:extLst>
        </xdr:cNvPr>
        <xdr:cNvSpPr/>
      </xdr:nvSpPr>
      <xdr:spPr>
        <a:xfrm>
          <a:off x="3962400" y="2419350"/>
          <a:ext cx="1152525" cy="61912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4</xdr:col>
      <xdr:colOff>542925</xdr:colOff>
      <xdr:row>13</xdr:row>
      <xdr:rowOff>76200</xdr:rowOff>
    </xdr:from>
    <xdr:to>
      <xdr:col>5</xdr:col>
      <xdr:colOff>238125</xdr:colOff>
      <xdr:row>14</xdr:row>
      <xdr:rowOff>61913</xdr:rowOff>
    </xdr:to>
    <xdr:cxnSp macro="">
      <xdr:nvCxnSpPr>
        <xdr:cNvPr id="19" name="Conector recto de flecha 18">
          <a:extLst>
            <a:ext uri="{FF2B5EF4-FFF2-40B4-BE49-F238E27FC236}">
              <a16:creationId xmlns:a16="http://schemas.microsoft.com/office/drawing/2014/main" id="{00000000-0008-0000-0300-000013000000}"/>
            </a:ext>
          </a:extLst>
        </xdr:cNvPr>
        <xdr:cNvCxnSpPr>
          <a:stCxn id="17" idx="3"/>
        </xdr:cNvCxnSpPr>
      </xdr:nvCxnSpPr>
      <xdr:spPr>
        <a:xfrm flipV="1">
          <a:off x="5114925" y="2552700"/>
          <a:ext cx="457200" cy="1762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228600</xdr:colOff>
      <xdr:row>12</xdr:row>
      <xdr:rowOff>66675</xdr:rowOff>
    </xdr:from>
    <xdr:to>
      <xdr:col>6</xdr:col>
      <xdr:colOff>600075</xdr:colOff>
      <xdr:row>16</xdr:row>
      <xdr:rowOff>76200</xdr:rowOff>
    </xdr:to>
    <xdr:sp macro="" textlink="">
      <xdr:nvSpPr>
        <xdr:cNvPr id="20" name="CuadroTexto 19">
          <a:extLst>
            <a:ext uri="{FF2B5EF4-FFF2-40B4-BE49-F238E27FC236}">
              <a16:creationId xmlns:a16="http://schemas.microsoft.com/office/drawing/2014/main" id="{00000000-0008-0000-0300-000014000000}"/>
            </a:ext>
          </a:extLst>
        </xdr:cNvPr>
        <xdr:cNvSpPr txBox="1"/>
      </xdr:nvSpPr>
      <xdr:spPr>
        <a:xfrm>
          <a:off x="5562600" y="2352675"/>
          <a:ext cx="113347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150</a:t>
          </a:r>
          <a:r>
            <a:rPr lang="es-ES" sz="1100" baseline="0"/>
            <a:t> g tungsten carbide balls (8-15 mm)</a:t>
          </a:r>
          <a:endParaRPr lang="es-ES" sz="1100"/>
        </a:p>
      </xdr:txBody>
    </xdr:sp>
    <xdr:clientData/>
  </xdr:twoCellAnchor>
  <xdr:twoCellAnchor>
    <xdr:from>
      <xdr:col>3</xdr:col>
      <xdr:colOff>266700</xdr:colOff>
      <xdr:row>9</xdr:row>
      <xdr:rowOff>123825</xdr:rowOff>
    </xdr:from>
    <xdr:to>
      <xdr:col>4</xdr:col>
      <xdr:colOff>9525</xdr:colOff>
      <xdr:row>12</xdr:row>
      <xdr:rowOff>28575</xdr:rowOff>
    </xdr:to>
    <xdr:sp macro="" textlink="">
      <xdr:nvSpPr>
        <xdr:cNvPr id="21" name="Rectángulo 20">
          <a:extLst>
            <a:ext uri="{FF2B5EF4-FFF2-40B4-BE49-F238E27FC236}">
              <a16:creationId xmlns:a16="http://schemas.microsoft.com/office/drawing/2014/main" id="{00000000-0008-0000-0300-000015000000}"/>
            </a:ext>
          </a:extLst>
        </xdr:cNvPr>
        <xdr:cNvSpPr/>
      </xdr:nvSpPr>
      <xdr:spPr>
        <a:xfrm>
          <a:off x="4076700" y="1838325"/>
          <a:ext cx="504825" cy="4762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2</xdr:col>
      <xdr:colOff>600075</xdr:colOff>
      <xdr:row>9</xdr:row>
      <xdr:rowOff>171450</xdr:rowOff>
    </xdr:from>
    <xdr:to>
      <xdr:col>3</xdr:col>
      <xdr:colOff>266700</xdr:colOff>
      <xdr:row>10</xdr:row>
      <xdr:rowOff>171450</xdr:rowOff>
    </xdr:to>
    <xdr:cxnSp macro="">
      <xdr:nvCxnSpPr>
        <xdr:cNvPr id="22" name="Conector recto de flecha 21">
          <a:extLst>
            <a:ext uri="{FF2B5EF4-FFF2-40B4-BE49-F238E27FC236}">
              <a16:creationId xmlns:a16="http://schemas.microsoft.com/office/drawing/2014/main" id="{00000000-0008-0000-0300-000016000000}"/>
            </a:ext>
          </a:extLst>
        </xdr:cNvPr>
        <xdr:cNvCxnSpPr>
          <a:stCxn id="21" idx="1"/>
        </xdr:cNvCxnSpPr>
      </xdr:nvCxnSpPr>
      <xdr:spPr>
        <a:xfrm flipH="1" flipV="1">
          <a:off x="3648075" y="1885950"/>
          <a:ext cx="428625" cy="190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247650</xdr:colOff>
      <xdr:row>8</xdr:row>
      <xdr:rowOff>19050</xdr:rowOff>
    </xdr:from>
    <xdr:to>
      <xdr:col>2</xdr:col>
      <xdr:colOff>695325</xdr:colOff>
      <xdr:row>12</xdr:row>
      <xdr:rowOff>28575</xdr:rowOff>
    </xdr:to>
    <xdr:sp macro="" textlink="">
      <xdr:nvSpPr>
        <xdr:cNvPr id="25" name="CuadroTexto 24">
          <a:extLst>
            <a:ext uri="{FF2B5EF4-FFF2-40B4-BE49-F238E27FC236}">
              <a16:creationId xmlns:a16="http://schemas.microsoft.com/office/drawing/2014/main" id="{00000000-0008-0000-0300-000019000000}"/>
            </a:ext>
          </a:extLst>
        </xdr:cNvPr>
        <xdr:cNvSpPr txBox="1"/>
      </xdr:nvSpPr>
      <xdr:spPr>
        <a:xfrm>
          <a:off x="2533650" y="1543050"/>
          <a:ext cx="120967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20 g CO</a:t>
          </a:r>
          <a:r>
            <a:rPr lang="es-ES" sz="900"/>
            <a:t>2</a:t>
          </a:r>
          <a:r>
            <a:rPr lang="es-ES" sz="1100"/>
            <a:t> in</a:t>
          </a:r>
          <a:r>
            <a:rPr lang="es-ES" sz="1100" baseline="0"/>
            <a:t> solid state (to facilitate manipulation)</a:t>
          </a:r>
          <a:endParaRPr lang="es-ES" sz="1100"/>
        </a:p>
      </xdr:txBody>
    </xdr:sp>
    <xdr:clientData/>
  </xdr:twoCellAnchor>
  <xdr:twoCellAnchor>
    <xdr:from>
      <xdr:col>3</xdr:col>
      <xdr:colOff>247650</xdr:colOff>
      <xdr:row>3</xdr:row>
      <xdr:rowOff>0</xdr:rowOff>
    </xdr:from>
    <xdr:to>
      <xdr:col>5</xdr:col>
      <xdr:colOff>219075</xdr:colOff>
      <xdr:row>7</xdr:row>
      <xdr:rowOff>9525</xdr:rowOff>
    </xdr:to>
    <xdr:sp macro="" textlink="">
      <xdr:nvSpPr>
        <xdr:cNvPr id="27" name="CuadroTexto 26">
          <a:extLst>
            <a:ext uri="{FF2B5EF4-FFF2-40B4-BE49-F238E27FC236}">
              <a16:creationId xmlns:a16="http://schemas.microsoft.com/office/drawing/2014/main" id="{00000000-0008-0000-0300-00001B000000}"/>
            </a:ext>
          </a:extLst>
        </xdr:cNvPr>
        <xdr:cNvSpPr txBox="1"/>
      </xdr:nvSpPr>
      <xdr:spPr>
        <a:xfrm>
          <a:off x="4057650" y="571500"/>
          <a:ext cx="149542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400" b="0">
              <a:solidFill>
                <a:schemeClr val="accent2"/>
              </a:solidFill>
            </a:rPr>
            <a:t>High pressure cylindrical</a:t>
          </a:r>
          <a:r>
            <a:rPr lang="es-ES" sz="1400" b="0" baseline="0">
              <a:solidFill>
                <a:schemeClr val="accent2"/>
              </a:solidFill>
            </a:rPr>
            <a:t> SS vial</a:t>
          </a:r>
          <a:endParaRPr lang="es-ES" sz="1400" b="0">
            <a:solidFill>
              <a:schemeClr val="accent2"/>
            </a:solidFill>
          </a:endParaRPr>
        </a:p>
      </xdr:txBody>
    </xdr:sp>
    <xdr:clientData/>
  </xdr:twoCellAnchor>
  <xdr:twoCellAnchor>
    <xdr:from>
      <xdr:col>0</xdr:col>
      <xdr:colOff>133350</xdr:colOff>
      <xdr:row>6</xdr:row>
      <xdr:rowOff>114300</xdr:rowOff>
    </xdr:from>
    <xdr:to>
      <xdr:col>3</xdr:col>
      <xdr:colOff>209550</xdr:colOff>
      <xdr:row>6</xdr:row>
      <xdr:rowOff>114300</xdr:rowOff>
    </xdr:to>
    <xdr:cxnSp macro="">
      <xdr:nvCxnSpPr>
        <xdr:cNvPr id="29" name="Conector recto de flecha 28">
          <a:extLst>
            <a:ext uri="{FF2B5EF4-FFF2-40B4-BE49-F238E27FC236}">
              <a16:creationId xmlns:a16="http://schemas.microsoft.com/office/drawing/2014/main" id="{00000000-0008-0000-0300-00001D000000}"/>
            </a:ext>
          </a:extLst>
        </xdr:cNvPr>
        <xdr:cNvCxnSpPr/>
      </xdr:nvCxnSpPr>
      <xdr:spPr>
        <a:xfrm>
          <a:off x="1657350" y="1257300"/>
          <a:ext cx="2362200" cy="0"/>
        </a:xfrm>
        <a:prstGeom prst="straightConnector1">
          <a:avLst/>
        </a:prstGeom>
        <a:ln w="28575">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104775</xdr:colOff>
      <xdr:row>5</xdr:row>
      <xdr:rowOff>66675</xdr:rowOff>
    </xdr:from>
    <xdr:to>
      <xdr:col>2</xdr:col>
      <xdr:colOff>76200</xdr:colOff>
      <xdr:row>9</xdr:row>
      <xdr:rowOff>76200</xdr:rowOff>
    </xdr:to>
    <xdr:sp macro="" textlink="">
      <xdr:nvSpPr>
        <xdr:cNvPr id="30" name="CuadroTexto 29">
          <a:extLst>
            <a:ext uri="{FF2B5EF4-FFF2-40B4-BE49-F238E27FC236}">
              <a16:creationId xmlns:a16="http://schemas.microsoft.com/office/drawing/2014/main" id="{00000000-0008-0000-0300-00001E000000}"/>
            </a:ext>
          </a:extLst>
        </xdr:cNvPr>
        <xdr:cNvSpPr txBox="1"/>
      </xdr:nvSpPr>
      <xdr:spPr>
        <a:xfrm>
          <a:off x="1628775" y="1019175"/>
          <a:ext cx="149542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solidFill>
                <a:schemeClr val="accent2"/>
              </a:solidFill>
            </a:rPr>
            <a:t>1 g polymeric material</a:t>
          </a:r>
        </a:p>
      </xdr:txBody>
    </xdr:sp>
    <xdr:clientData/>
  </xdr:twoCellAnchor>
  <xdr:twoCellAnchor>
    <xdr:from>
      <xdr:col>7</xdr:col>
      <xdr:colOff>123825</xdr:colOff>
      <xdr:row>4</xdr:row>
      <xdr:rowOff>85725</xdr:rowOff>
    </xdr:from>
    <xdr:to>
      <xdr:col>10</xdr:col>
      <xdr:colOff>647701</xdr:colOff>
      <xdr:row>12</xdr:row>
      <xdr:rowOff>114300</xdr:rowOff>
    </xdr:to>
    <xdr:sp macro="" textlink="">
      <xdr:nvSpPr>
        <xdr:cNvPr id="31" name="CuadroTexto 30">
          <a:extLst>
            <a:ext uri="{FF2B5EF4-FFF2-40B4-BE49-F238E27FC236}">
              <a16:creationId xmlns:a16="http://schemas.microsoft.com/office/drawing/2014/main" id="{00000000-0008-0000-0300-00001F000000}"/>
            </a:ext>
          </a:extLst>
        </xdr:cNvPr>
        <xdr:cNvSpPr txBox="1"/>
      </xdr:nvSpPr>
      <xdr:spPr>
        <a:xfrm>
          <a:off x="5457825" y="847725"/>
          <a:ext cx="2809876" cy="1552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0" i="0" u="none" strike="noStrike" baseline="0">
              <a:solidFill>
                <a:schemeClr val="dk1"/>
              </a:solidFill>
              <a:latin typeface="+mn-lt"/>
              <a:ea typeface="+mn-ea"/>
              <a:cs typeface="+mn-cs"/>
            </a:rPr>
            <a:t>The vial was closed immediately after its filling. After a few minutes, measured values of pressure and temperature were 5x10^6 Pa and -10 C respectively, due to phase transitions of solid CO2 toward liquid and gaseous equilibrium phases.</a:t>
          </a:r>
          <a:endParaRPr lang="es-ES" sz="1100"/>
        </a:p>
      </xdr:txBody>
    </xdr:sp>
    <xdr:clientData/>
  </xdr:twoCellAnchor>
  <xdr:twoCellAnchor>
    <xdr:from>
      <xdr:col>7</xdr:col>
      <xdr:colOff>152400</xdr:colOff>
      <xdr:row>10</xdr:row>
      <xdr:rowOff>133349</xdr:rowOff>
    </xdr:from>
    <xdr:to>
      <xdr:col>11</xdr:col>
      <xdr:colOff>133350</xdr:colOff>
      <xdr:row>30</xdr:row>
      <xdr:rowOff>142874</xdr:rowOff>
    </xdr:to>
    <xdr:sp macro="" textlink="">
      <xdr:nvSpPr>
        <xdr:cNvPr id="32" name="CuadroTexto 31">
          <a:extLst>
            <a:ext uri="{FF2B5EF4-FFF2-40B4-BE49-F238E27FC236}">
              <a16:creationId xmlns:a16="http://schemas.microsoft.com/office/drawing/2014/main" id="{00000000-0008-0000-0300-000020000000}"/>
            </a:ext>
          </a:extLst>
        </xdr:cNvPr>
        <xdr:cNvSpPr txBox="1"/>
      </xdr:nvSpPr>
      <xdr:spPr>
        <a:xfrm>
          <a:off x="5486400" y="2038349"/>
          <a:ext cx="3028950" cy="3819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0" i="0" u="none" strike="noStrike" baseline="0">
              <a:solidFill>
                <a:schemeClr val="dk1"/>
              </a:solidFill>
              <a:latin typeface="+mn-lt"/>
              <a:ea typeface="+mn-ea"/>
              <a:cs typeface="+mn-cs"/>
            </a:rPr>
            <a:t>To avoid overcoming of the critical temperature of CO2, the apparatus was air cooled. In addiction, every period of 10 min of milling was followed by an equivalent period of rest. </a:t>
          </a:r>
        </a:p>
        <a:p>
          <a:r>
            <a:rPr lang="es-ES" sz="1100" b="0" i="0" u="none" strike="noStrike" baseline="0">
              <a:solidFill>
                <a:schemeClr val="dk1"/>
              </a:solidFill>
              <a:latin typeface="+mn-lt"/>
              <a:ea typeface="+mn-ea"/>
              <a:cs typeface="+mn-cs"/>
            </a:rPr>
            <a:t>During the process a thermocouple was fixed on the vial wall and the measured temperature never exceeded 30 ºC. Several samples of plastic waste were milled. To investigate chemical evidence of compatibilization, a first series of mixtures of PP and PE mixed at 80:20 ratio were milled. For comparison reasons, single phase PP and PE powders were milled too. Finally, post-consumer mixed plastic waste were milled.</a:t>
          </a:r>
        </a:p>
        <a:p>
          <a:endParaRPr lang="es-ES" sz="1100" b="0" i="0" u="none" strike="noStrike" baseline="0">
            <a:solidFill>
              <a:schemeClr val="dk1"/>
            </a:solidFill>
            <a:latin typeface="+mn-lt"/>
            <a:ea typeface="+mn-ea"/>
            <a:cs typeface="+mn-cs"/>
          </a:endParaRPr>
        </a:p>
        <a:p>
          <a:r>
            <a:rPr lang="es-ES" sz="1100" b="0" i="0" u="none" strike="noStrike" baseline="0">
              <a:solidFill>
                <a:schemeClr val="dk1"/>
              </a:solidFill>
              <a:latin typeface="+mn-lt"/>
              <a:ea typeface="+mn-ea"/>
              <a:cs typeface="+mn-cs"/>
            </a:rPr>
            <a:t>The plastic material with higher strength is the one obtained at 130 ºC by hot pressing in cylindrical mould and reinforced with fibers</a:t>
          </a:r>
          <a:endParaRPr lang="es-ES" sz="1100"/>
        </a:p>
      </xdr:txBody>
    </xdr:sp>
    <xdr:clientData/>
  </xdr:twoCellAnchor>
  <xdr:twoCellAnchor>
    <xdr:from>
      <xdr:col>0</xdr:col>
      <xdr:colOff>285750</xdr:colOff>
      <xdr:row>18</xdr:row>
      <xdr:rowOff>133350</xdr:rowOff>
    </xdr:from>
    <xdr:to>
      <xdr:col>6</xdr:col>
      <xdr:colOff>152400</xdr:colOff>
      <xdr:row>30</xdr:row>
      <xdr:rowOff>0</xdr:rowOff>
    </xdr:to>
    <xdr:sp macro="" textlink="">
      <xdr:nvSpPr>
        <xdr:cNvPr id="33" name="CuadroTexto 32">
          <a:extLst>
            <a:ext uri="{FF2B5EF4-FFF2-40B4-BE49-F238E27FC236}">
              <a16:creationId xmlns:a16="http://schemas.microsoft.com/office/drawing/2014/main" id="{00000000-0008-0000-0300-000021000000}"/>
            </a:ext>
          </a:extLst>
        </xdr:cNvPr>
        <xdr:cNvSpPr txBox="1"/>
      </xdr:nvSpPr>
      <xdr:spPr>
        <a:xfrm>
          <a:off x="285750" y="3562350"/>
          <a:ext cx="4438650" cy="2152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1" i="0" u="sng" strike="noStrike" baseline="0">
              <a:solidFill>
                <a:schemeClr val="dk1"/>
              </a:solidFill>
              <a:latin typeface="+mn-lt"/>
              <a:ea typeface="+mn-ea"/>
              <a:cs typeface="+mn-cs"/>
            </a:rPr>
            <a:t>CO2 enhanced high energy ball milling</a:t>
          </a:r>
        </a:p>
        <a:p>
          <a:r>
            <a:rPr lang="es-ES" sz="1100" b="0" i="0" u="none" strike="noStrike" baseline="0">
              <a:solidFill>
                <a:schemeClr val="dk1"/>
              </a:solidFill>
              <a:latin typeface="+mn-lt"/>
              <a:ea typeface="+mn-ea"/>
              <a:cs typeface="+mn-cs"/>
            </a:rPr>
            <a:t>Unlike the traditional ball milling process, when a single hit occurs, the kinetic energy of the ball can be transferred not only to the trapped polymeric powder but also to the liquid CO2. Estimated time of a single hit is about 10^-4 s and the energy released in our experimental conditions is of the order of 0.01 joule/hit (Maurice and Courtney, 1990). The transfer of 0.01 J to the liquid CO2 in the vial is able to promote the evaporation of about 0.2 mg of liquid in a time of the order of 10^-4 s. In other words microexplosions of CO2 is induced in a single hit. The microexplosive phenomenon is fast enough to inhibit material relaxation. In this way very short milling time (10 min) is enough to pulverize shredded polymeric films and to obtain compatibilized blend.</a:t>
          </a:r>
          <a:endParaRPr lang="es-E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102393</xdr:colOff>
      <xdr:row>0</xdr:row>
      <xdr:rowOff>95250</xdr:rowOff>
    </xdr:from>
    <xdr:to>
      <xdr:col>10</xdr:col>
      <xdr:colOff>595312</xdr:colOff>
      <xdr:row>18</xdr:row>
      <xdr:rowOff>95250</xdr:rowOff>
    </xdr:to>
    <xdr:graphicFrame macro="">
      <xdr:nvGraphicFramePr>
        <xdr:cNvPr id="2" name="Gráfico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E25" totalsRowShown="0" dataDxfId="33">
  <autoFilter ref="A2:E25" xr:uid="{00000000-0009-0000-0100-000001000000}"/>
  <tableColumns count="5">
    <tableColumn id="1" xr3:uid="{00000000-0010-0000-0000-000001000000}" name="Source" dataDxfId="32"/>
    <tableColumn id="2" xr3:uid="{00000000-0010-0000-0000-000002000000}" name="Topic" dataDxfId="31"/>
    <tableColumn id="3" xr3:uid="{00000000-0010-0000-0000-000003000000}" name="Keywords" dataDxfId="30"/>
    <tableColumn id="4" xr3:uid="{00000000-0010-0000-0000-000004000000}" name="Main info" dataDxfId="29"/>
    <tableColumn id="5" xr3:uid="{00000000-0010-0000-0000-000005000000}" name="Comments" dataDxfId="28"/>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W58" totalsRowShown="0" headerRowDxfId="27" dataDxfId="26" tableBorderDxfId="25">
  <autoFilter ref="A2:W58" xr:uid="{00000000-0009-0000-0100-000002000000}"/>
  <tableColumns count="23">
    <tableColumn id="1" xr3:uid="{00000000-0010-0000-0100-000001000000}" name="Item" dataDxfId="24"/>
    <tableColumn id="2" xr3:uid="{00000000-0010-0000-0100-000002000000}" name="Title" dataDxfId="23"/>
    <tableColumn id="3" xr3:uid="{00000000-0010-0000-0100-000003000000}" name="Corresponding author" dataDxfId="22"/>
    <tableColumn id="4" xr3:uid="{00000000-0010-0000-0100-000004000000}" name="Doi" dataDxfId="21"/>
    <tableColumn id="5" xr3:uid="{00000000-0010-0000-0100-000005000000}" name="Year" dataDxfId="20"/>
    <tableColumn id="6" xr3:uid="{00000000-0010-0000-0100-000006000000}" name="Journal" dataDxfId="19"/>
    <tableColumn id="7" xr3:uid="{00000000-0010-0000-0100-000007000000}" name="Reactant" dataDxfId="18"/>
    <tableColumn id="8" xr3:uid="{00000000-0010-0000-0100-000008000000}" name="Product" dataDxfId="17"/>
    <tableColumn id="19" xr3:uid="{00000000-0010-0000-0100-000013000000}" name="Other" dataDxfId="16"/>
    <tableColumn id="9" xr3:uid="{00000000-0010-0000-0100-000009000000}" name="Time" dataDxfId="15"/>
    <tableColumn id="10" xr3:uid="{00000000-0010-0000-0100-00000A000000}" name="Temper." dataDxfId="14"/>
    <tableColumn id="11" xr3:uid="{00000000-0010-0000-0100-00000B000000}" name="Rotate speed" dataDxfId="13"/>
    <tableColumn id="23" xr3:uid="{00000000-0010-0000-0100-000017000000}" name="Conversion" dataDxfId="12"/>
    <tableColumn id="22" xr3:uid="{00000000-0010-0000-0100-000016000000}" name="Selectivity" dataDxfId="11"/>
    <tableColumn id="24" xr3:uid="{00000000-0010-0000-0100-000018000000}" name="Process" dataDxfId="10"/>
    <tableColumn id="12" xr3:uid="{00000000-0010-0000-0100-00000C000000}" name="Other2" dataDxfId="9"/>
    <tableColumn id="14" xr3:uid="{00000000-0010-0000-0100-00000E000000}" name="Milling ball material" dataDxfId="8"/>
    <tableColumn id="15" xr3:uid="{00000000-0010-0000-0100-00000F000000}" name="Milling ball size" dataDxfId="7"/>
    <tableColumn id="16" xr3:uid="{00000000-0010-0000-0100-000010000000}" name="Chamber material" dataDxfId="6"/>
    <tableColumn id="17" xr3:uid="{00000000-0010-0000-0100-000011000000}" name="Chamber size" dataDxfId="5"/>
    <tableColumn id="18" xr3:uid="{00000000-0010-0000-0100-000012000000}" name="Other3" dataDxfId="4"/>
    <tableColumn id="20" xr3:uid="{00000000-0010-0000-0100-000014000000}" name="Application" dataDxfId="3"/>
    <tableColumn id="21" xr3:uid="{00000000-0010-0000-0100-000015000000}" name="Other4" dataDxfId="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3" Type="http://schemas.openxmlformats.org/officeDocument/2006/relationships/hyperlink" Target="https://doi.org/10.1016/j.clet.2021.100282" TargetMode="External"/><Relationship Id="rId18" Type="http://schemas.openxmlformats.org/officeDocument/2006/relationships/hyperlink" Target="https://doi.org/10.1016/j.jclepro.2021.127569" TargetMode="External"/><Relationship Id="rId26" Type="http://schemas.openxmlformats.org/officeDocument/2006/relationships/hyperlink" Target="https://doi.org/10.1016/j.jclepro.2021.129631" TargetMode="External"/><Relationship Id="rId39" Type="http://schemas.openxmlformats.org/officeDocument/2006/relationships/hyperlink" Target="https://doi.org/10.1016/j.cej.2019.122633" TargetMode="External"/><Relationship Id="rId21" Type="http://schemas.openxmlformats.org/officeDocument/2006/relationships/hyperlink" Target="https://doi.org/10.1016/j.cej.2021.134089" TargetMode="External"/><Relationship Id="rId34" Type="http://schemas.openxmlformats.org/officeDocument/2006/relationships/hyperlink" Target="https://doi.org/10.1016/j.jece.2021.105385" TargetMode="External"/><Relationship Id="rId42" Type="http://schemas.openxmlformats.org/officeDocument/2006/relationships/hyperlink" Target="https://doi.org/10.1016/j.jhazmat.2020.122183" TargetMode="External"/><Relationship Id="rId47" Type="http://schemas.openxmlformats.org/officeDocument/2006/relationships/hyperlink" Target="https://doi.org/10.1016/j.cej.2019.122981" TargetMode="External"/><Relationship Id="rId50" Type="http://schemas.openxmlformats.org/officeDocument/2006/relationships/hyperlink" Target="https://doi.org/10.1016/j.envpol.2020.114797" TargetMode="External"/><Relationship Id="rId55" Type="http://schemas.openxmlformats.org/officeDocument/2006/relationships/hyperlink" Target="mailto:BZVI@OA" TargetMode="External"/><Relationship Id="rId7" Type="http://schemas.openxmlformats.org/officeDocument/2006/relationships/hyperlink" Target="https://doi.org/10.1016/j.psep.2022.01.056" TargetMode="External"/><Relationship Id="rId2" Type="http://schemas.openxmlformats.org/officeDocument/2006/relationships/hyperlink" Target="https://doi.org/10.1016/j.cej.2021.130904" TargetMode="External"/><Relationship Id="rId16" Type="http://schemas.openxmlformats.org/officeDocument/2006/relationships/hyperlink" Target="https://doi.org/10.1016/j.cej.2021.129009" TargetMode="External"/><Relationship Id="rId29" Type="http://schemas.openxmlformats.org/officeDocument/2006/relationships/hyperlink" Target="https://doi.org/10.1016/j.wasman.2021.09.029" TargetMode="External"/><Relationship Id="rId11" Type="http://schemas.openxmlformats.org/officeDocument/2006/relationships/hyperlink" Target="https://doi.org/10.1016/j.jece.2021.106017" TargetMode="External"/><Relationship Id="rId24" Type="http://schemas.openxmlformats.org/officeDocument/2006/relationships/hyperlink" Target="https://doi.org/10.1016/j.jclepro.2020.123408" TargetMode="External"/><Relationship Id="rId32" Type="http://schemas.openxmlformats.org/officeDocument/2006/relationships/hyperlink" Target="https://doi.org/10.1016/j.jclepro.2021.128058" TargetMode="External"/><Relationship Id="rId37" Type="http://schemas.openxmlformats.org/officeDocument/2006/relationships/hyperlink" Target="https://doi.org/10.1016/j.jclepro.2020.121498" TargetMode="External"/><Relationship Id="rId40" Type="http://schemas.openxmlformats.org/officeDocument/2006/relationships/hyperlink" Target="https://doi.org/10.1016/j.jhazmat.2020.122487" TargetMode="External"/><Relationship Id="rId45" Type="http://schemas.openxmlformats.org/officeDocument/2006/relationships/hyperlink" Target="https://doi.org/10.1016/j.jclepro.2019.119033" TargetMode="External"/><Relationship Id="rId53" Type="http://schemas.openxmlformats.org/officeDocument/2006/relationships/hyperlink" Target="https://doi.org/10.1016/j.jece.2020.103772" TargetMode="External"/><Relationship Id="rId5" Type="http://schemas.openxmlformats.org/officeDocument/2006/relationships/hyperlink" Target="https://doi.org/10.1016/j.chemosphere.2021.132421" TargetMode="External"/><Relationship Id="rId10" Type="http://schemas.openxmlformats.org/officeDocument/2006/relationships/hyperlink" Target="https://doi.org/10.1016/j.scitotenv.2020.142722" TargetMode="External"/><Relationship Id="rId19" Type="http://schemas.openxmlformats.org/officeDocument/2006/relationships/hyperlink" Target="https://doi.org/10.1016/j.cej.2021.131757" TargetMode="External"/><Relationship Id="rId31" Type="http://schemas.openxmlformats.org/officeDocument/2006/relationships/hyperlink" Target="https://doi.org/10.1016/j.psep.2021.07.013" TargetMode="External"/><Relationship Id="rId44" Type="http://schemas.openxmlformats.org/officeDocument/2006/relationships/hyperlink" Target="https://doi.org/10.1016/j.cej.2019.122579" TargetMode="External"/><Relationship Id="rId52" Type="http://schemas.openxmlformats.org/officeDocument/2006/relationships/hyperlink" Target="https://doi.org/10.1016/j.jenvman.2020.110914" TargetMode="External"/><Relationship Id="rId4" Type="http://schemas.openxmlformats.org/officeDocument/2006/relationships/hyperlink" Target="https://doi.org/10.1016/j.scitotenv.2022.153256" TargetMode="External"/><Relationship Id="rId9" Type="http://schemas.openxmlformats.org/officeDocument/2006/relationships/hyperlink" Target="https://doi.org/10.1016/j.crgsc.2021.100118" TargetMode="External"/><Relationship Id="rId14" Type="http://schemas.openxmlformats.org/officeDocument/2006/relationships/hyperlink" Target="https://doi.org/10.1016/j.psep.2021.10.005" TargetMode="External"/><Relationship Id="rId22" Type="http://schemas.openxmlformats.org/officeDocument/2006/relationships/hyperlink" Target="https://doi.org/10.1016/j.chemosphere.2021.130659" TargetMode="External"/><Relationship Id="rId27" Type="http://schemas.openxmlformats.org/officeDocument/2006/relationships/hyperlink" Target="https://doi.org/10.1016/j.jhazmat.2021.126466" TargetMode="External"/><Relationship Id="rId30" Type="http://schemas.openxmlformats.org/officeDocument/2006/relationships/hyperlink" Target="https://doi.org/10.1016/j.cej.2021.130547" TargetMode="External"/><Relationship Id="rId35" Type="http://schemas.openxmlformats.org/officeDocument/2006/relationships/hyperlink" Target="https://doi.org/10.1016/j.cej.2021.131321" TargetMode="External"/><Relationship Id="rId43" Type="http://schemas.openxmlformats.org/officeDocument/2006/relationships/hyperlink" Target="https://doi.org/10.1016/j.jclepro.2019.118811" TargetMode="External"/><Relationship Id="rId48" Type="http://schemas.openxmlformats.org/officeDocument/2006/relationships/hyperlink" Target="https://doi.org/10.1016/j.jwpe.2020.101573" TargetMode="External"/><Relationship Id="rId56" Type="http://schemas.openxmlformats.org/officeDocument/2006/relationships/table" Target="../tables/table2.xml"/><Relationship Id="rId8" Type="http://schemas.openxmlformats.org/officeDocument/2006/relationships/hyperlink" Target="https://doi.org/10.1016/j.cej.2021.134090" TargetMode="External"/><Relationship Id="rId51" Type="http://schemas.openxmlformats.org/officeDocument/2006/relationships/hyperlink" Target="https://doi.org/10.1016/j.cej.2019.123345" TargetMode="External"/><Relationship Id="rId3" Type="http://schemas.openxmlformats.org/officeDocument/2006/relationships/hyperlink" Target="https://doi.org/10.1016/j.cej.2022.134788" TargetMode="External"/><Relationship Id="rId12" Type="http://schemas.openxmlformats.org/officeDocument/2006/relationships/hyperlink" Target="https://doi.org/10.1016/j.cej.2021.129978" TargetMode="External"/><Relationship Id="rId17" Type="http://schemas.openxmlformats.org/officeDocument/2006/relationships/hyperlink" Target="https://doi.org/10.1016/j.chemosphere.2021.129772" TargetMode="External"/><Relationship Id="rId25" Type="http://schemas.openxmlformats.org/officeDocument/2006/relationships/hyperlink" Target="https://doi.org/10.1016/j.jhazmat.2020.124374" TargetMode="External"/><Relationship Id="rId33" Type="http://schemas.openxmlformats.org/officeDocument/2006/relationships/hyperlink" Target="https://doi.org/10.1016/j.ecoenv.2020.111841" TargetMode="External"/><Relationship Id="rId38" Type="http://schemas.openxmlformats.org/officeDocument/2006/relationships/hyperlink" Target="https://doi.org/10.1016/j.scitotenv.2020.140733" TargetMode="External"/><Relationship Id="rId46" Type="http://schemas.openxmlformats.org/officeDocument/2006/relationships/hyperlink" Target="https://doi.org/10.1016/j.jcou.2020.101209" TargetMode="External"/><Relationship Id="rId20" Type="http://schemas.openxmlformats.org/officeDocument/2006/relationships/hyperlink" Target="https://doi.org/10.1016/j.cej.2021.133682" TargetMode="External"/><Relationship Id="rId41" Type="http://schemas.openxmlformats.org/officeDocument/2006/relationships/hyperlink" Target="https://doi.org/10.1016/j.jclepro.2020.122723" TargetMode="External"/><Relationship Id="rId54" Type="http://schemas.openxmlformats.org/officeDocument/2006/relationships/hyperlink" Target="https://doi.org/10.1016/j.ijhydene.2021.11.137" TargetMode="External"/><Relationship Id="rId1" Type="http://schemas.openxmlformats.org/officeDocument/2006/relationships/hyperlink" Target="https://doi.org/10.1016/j.cej.2021.133339" TargetMode="External"/><Relationship Id="rId6" Type="http://schemas.openxmlformats.org/officeDocument/2006/relationships/hyperlink" Target="https://doi.org/10.1016/j.cej.2021.131860" TargetMode="External"/><Relationship Id="rId15" Type="http://schemas.openxmlformats.org/officeDocument/2006/relationships/hyperlink" Target="https://doi.org/10.1016/j.jhazmat.2021.125556" TargetMode="External"/><Relationship Id="rId23" Type="http://schemas.openxmlformats.org/officeDocument/2006/relationships/hyperlink" Target="https://doi.org/10.1016/j.jhazmat.2021.125436" TargetMode="External"/><Relationship Id="rId28" Type="http://schemas.openxmlformats.org/officeDocument/2006/relationships/hyperlink" Target="https://doi.org/10.1016/j.jes.2020.12.024" TargetMode="External"/><Relationship Id="rId36" Type="http://schemas.openxmlformats.org/officeDocument/2006/relationships/hyperlink" Target="https://doi.org/10.1016/j.jclepro.2020.122300" TargetMode="External"/><Relationship Id="rId49" Type="http://schemas.openxmlformats.org/officeDocument/2006/relationships/hyperlink" Target="https://doi.org/10.1016/j.jhazmat.2020.122510"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topLeftCell="A14" zoomScale="80" zoomScaleNormal="80" workbookViewId="0">
      <selection activeCell="D17" sqref="D17"/>
    </sheetView>
  </sheetViews>
  <sheetFormatPr baseColWidth="10" defaultColWidth="9.140625" defaultRowHeight="15" x14ac:dyDescent="0.25"/>
  <cols>
    <col min="1" max="1" width="17.42578125" customWidth="1"/>
    <col min="2" max="2" width="16.28515625" bestFit="1" customWidth="1"/>
    <col min="3" max="3" width="32.28515625" customWidth="1"/>
    <col min="4" max="4" width="138.28515625" customWidth="1"/>
    <col min="5" max="5" width="15.140625" customWidth="1"/>
  </cols>
  <sheetData>
    <row r="1" spans="1:5" x14ac:dyDescent="0.25">
      <c r="A1" s="5" t="s">
        <v>25</v>
      </c>
      <c r="B1" s="6"/>
      <c r="C1" s="6"/>
      <c r="D1" s="6"/>
      <c r="E1" s="6"/>
    </row>
    <row r="2" spans="1:5" x14ac:dyDescent="0.25">
      <c r="A2" t="s">
        <v>0</v>
      </c>
      <c r="B2" t="s">
        <v>1</v>
      </c>
      <c r="C2" t="s">
        <v>2</v>
      </c>
      <c r="D2" t="s">
        <v>3</v>
      </c>
      <c r="E2" t="s">
        <v>4</v>
      </c>
    </row>
    <row r="3" spans="1:5" ht="178.9" customHeight="1" x14ac:dyDescent="0.25">
      <c r="A3" s="1" t="s">
        <v>5</v>
      </c>
      <c r="B3" s="2" t="s">
        <v>6</v>
      </c>
      <c r="C3" s="2" t="s">
        <v>8</v>
      </c>
      <c r="D3" s="2" t="s">
        <v>19</v>
      </c>
      <c r="E3" s="2" t="s">
        <v>7</v>
      </c>
    </row>
    <row r="4" spans="1:5" ht="106.5" customHeight="1" x14ac:dyDescent="0.25">
      <c r="A4" s="4" t="s">
        <v>10</v>
      </c>
      <c r="B4" s="2" t="s">
        <v>6</v>
      </c>
      <c r="C4" s="2" t="s">
        <v>15</v>
      </c>
      <c r="D4" s="2" t="s">
        <v>22</v>
      </c>
      <c r="E4" s="1"/>
    </row>
    <row r="5" spans="1:5" ht="45" x14ac:dyDescent="0.25">
      <c r="A5" s="2" t="s">
        <v>9</v>
      </c>
      <c r="B5" s="2" t="s">
        <v>6</v>
      </c>
      <c r="C5" s="3" t="s">
        <v>16</v>
      </c>
      <c r="D5" s="2" t="s">
        <v>23</v>
      </c>
      <c r="E5" s="1"/>
    </row>
    <row r="6" spans="1:5" ht="30" x14ac:dyDescent="0.25">
      <c r="A6" s="2" t="s">
        <v>11</v>
      </c>
      <c r="B6" s="2" t="s">
        <v>6</v>
      </c>
      <c r="C6" s="2" t="s">
        <v>17</v>
      </c>
      <c r="D6" s="2" t="s">
        <v>24</v>
      </c>
      <c r="E6" s="1"/>
    </row>
    <row r="7" spans="1:5" ht="45" x14ac:dyDescent="0.25">
      <c r="A7" s="2" t="s">
        <v>12</v>
      </c>
      <c r="B7" s="2" t="s">
        <v>6</v>
      </c>
      <c r="C7" s="2" t="s">
        <v>18</v>
      </c>
      <c r="D7" s="2" t="s">
        <v>31</v>
      </c>
      <c r="E7" s="1"/>
    </row>
    <row r="8" spans="1:5" ht="60" x14ac:dyDescent="0.25">
      <c r="A8" s="2" t="s">
        <v>13</v>
      </c>
      <c r="B8" s="2" t="s">
        <v>6</v>
      </c>
      <c r="C8" s="2" t="s">
        <v>20</v>
      </c>
      <c r="D8" s="2" t="s">
        <v>31</v>
      </c>
      <c r="E8" s="1"/>
    </row>
    <row r="9" spans="1:5" ht="90" x14ac:dyDescent="0.25">
      <c r="A9" s="1" t="s">
        <v>14</v>
      </c>
      <c r="B9" s="2" t="s">
        <v>6</v>
      </c>
      <c r="C9" s="2" t="s">
        <v>21</v>
      </c>
      <c r="D9" s="2" t="s">
        <v>31</v>
      </c>
      <c r="E9" s="1"/>
    </row>
    <row r="10" spans="1:5" ht="186.6" customHeight="1" x14ac:dyDescent="0.25">
      <c r="A10" s="2" t="s">
        <v>26</v>
      </c>
      <c r="B10" s="2" t="s">
        <v>27</v>
      </c>
      <c r="C10" s="2" t="s">
        <v>28</v>
      </c>
      <c r="D10" s="2" t="s">
        <v>32</v>
      </c>
      <c r="E10" s="1"/>
    </row>
    <row r="11" spans="1:5" ht="75" x14ac:dyDescent="0.25">
      <c r="A11" s="2" t="s">
        <v>29</v>
      </c>
      <c r="B11" s="2" t="s">
        <v>27</v>
      </c>
      <c r="C11" s="2" t="s">
        <v>30</v>
      </c>
      <c r="D11" s="2" t="s">
        <v>33</v>
      </c>
      <c r="E11" s="1"/>
    </row>
    <row r="12" spans="1:5" ht="120" x14ac:dyDescent="0.25">
      <c r="A12" s="2" t="s">
        <v>34</v>
      </c>
      <c r="B12" s="2" t="s">
        <v>35</v>
      </c>
      <c r="C12" s="2" t="s">
        <v>36</v>
      </c>
      <c r="D12" s="2" t="s">
        <v>37</v>
      </c>
      <c r="E12" s="1"/>
    </row>
    <row r="13" spans="1:5" ht="165" x14ac:dyDescent="0.25">
      <c r="A13" s="4" t="s">
        <v>40</v>
      </c>
      <c r="B13" s="2" t="s">
        <v>38</v>
      </c>
      <c r="C13" s="2" t="s">
        <v>39</v>
      </c>
      <c r="D13" s="2" t="s">
        <v>41</v>
      </c>
      <c r="E13" s="1"/>
    </row>
    <row r="14" spans="1:5" ht="60" x14ac:dyDescent="0.25">
      <c r="A14" s="1" t="s">
        <v>48</v>
      </c>
      <c r="B14" s="2" t="s">
        <v>47</v>
      </c>
      <c r="C14" s="2" t="s">
        <v>46</v>
      </c>
      <c r="D14" s="2" t="s">
        <v>45</v>
      </c>
      <c r="E14" s="1"/>
    </row>
    <row r="15" spans="1:5" ht="30" x14ac:dyDescent="0.25">
      <c r="A15" s="2" t="s">
        <v>52</v>
      </c>
      <c r="B15" s="2" t="s">
        <v>49</v>
      </c>
      <c r="C15" s="1" t="s">
        <v>50</v>
      </c>
      <c r="D15" s="7" t="s">
        <v>51</v>
      </c>
      <c r="E15" s="1"/>
    </row>
    <row r="16" spans="1:5" ht="90" x14ac:dyDescent="0.25">
      <c r="A16" s="1" t="s">
        <v>55</v>
      </c>
      <c r="B16" s="2" t="s">
        <v>53</v>
      </c>
      <c r="C16" s="2" t="s">
        <v>54</v>
      </c>
      <c r="D16" s="2" t="s">
        <v>56</v>
      </c>
      <c r="E16" s="1"/>
    </row>
    <row r="17" spans="1:5" ht="120" x14ac:dyDescent="0.25">
      <c r="A17" s="1" t="s">
        <v>58</v>
      </c>
      <c r="B17" s="2" t="s">
        <v>57</v>
      </c>
      <c r="C17" s="2" t="s">
        <v>59</v>
      </c>
      <c r="D17" s="2" t="s">
        <v>60</v>
      </c>
      <c r="E17" s="1"/>
    </row>
    <row r="18" spans="1:5" ht="150" x14ac:dyDescent="0.25">
      <c r="A18" s="2" t="s">
        <v>61</v>
      </c>
      <c r="B18" s="2" t="s">
        <v>62</v>
      </c>
      <c r="C18" s="2" t="s">
        <v>63</v>
      </c>
      <c r="D18" s="2" t="s">
        <v>64</v>
      </c>
      <c r="E18" s="1"/>
    </row>
    <row r="19" spans="1:5" x14ac:dyDescent="0.25">
      <c r="A19" s="1"/>
      <c r="B19" s="2"/>
      <c r="C19" s="1"/>
      <c r="D19" s="2"/>
      <c r="E19" s="1"/>
    </row>
    <row r="20" spans="1:5" x14ac:dyDescent="0.25">
      <c r="A20" s="1"/>
      <c r="B20" s="2"/>
      <c r="C20" s="1"/>
      <c r="D20" s="2"/>
      <c r="E20" s="1"/>
    </row>
    <row r="21" spans="1:5" x14ac:dyDescent="0.25">
      <c r="A21" s="1"/>
      <c r="B21" s="2"/>
      <c r="C21" s="1"/>
      <c r="D21" s="2"/>
      <c r="E21" s="1"/>
    </row>
    <row r="22" spans="1:5" x14ac:dyDescent="0.25">
      <c r="A22" s="1"/>
      <c r="B22" s="2"/>
      <c r="C22" s="1"/>
      <c r="D22" s="2"/>
      <c r="E22" s="1"/>
    </row>
    <row r="23" spans="1:5" x14ac:dyDescent="0.25">
      <c r="A23" s="1"/>
      <c r="B23" s="2"/>
      <c r="C23" s="1"/>
      <c r="D23" s="2"/>
      <c r="E23" s="1"/>
    </row>
    <row r="24" spans="1:5" x14ac:dyDescent="0.25">
      <c r="A24" s="1"/>
      <c r="B24" s="2"/>
      <c r="C24" s="1"/>
      <c r="D24" s="2"/>
      <c r="E24" s="1"/>
    </row>
    <row r="25" spans="1:5" x14ac:dyDescent="0.25">
      <c r="A25" s="1"/>
      <c r="B25" s="2"/>
      <c r="C25" s="1"/>
      <c r="D25" s="2"/>
      <c r="E25" s="1"/>
    </row>
  </sheetData>
  <hyperlinks>
    <hyperlink ref="A4" location="'Cavaglieri &amp; Padella, 2002'!A1" display="Cavalieri &amp; Padella (2002)" xr:uid="{00000000-0004-0000-0000-000000000000}"/>
    <hyperlink ref="A13" location="MOF!A1" display="(Glowniak et al., 2021)" xr:uid="{00000000-0004-0000-0000-000001000000}"/>
  </hyperlinks>
  <pageMargins left="0.7" right="0.7" top="0.75" bottom="0.75" header="0.3" footer="0.3"/>
  <pageSetup paperSize="9" orientation="portrait" horizontalDpi="4294967295" verticalDpi="4294967295"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17" sqref="D17"/>
    </sheetView>
  </sheetViews>
  <sheetFormatPr baseColWidth="10" defaultColWidth="11.42578125"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N20:P40"/>
  <sheetViews>
    <sheetView topLeftCell="A40" workbookViewId="0">
      <selection activeCell="D17" sqref="D17"/>
    </sheetView>
  </sheetViews>
  <sheetFormatPr baseColWidth="10" defaultColWidth="8.85546875" defaultRowHeight="15" x14ac:dyDescent="0.25"/>
  <sheetData>
    <row r="20" spans="14:14" x14ac:dyDescent="0.25">
      <c r="N20" t="s">
        <v>44</v>
      </c>
    </row>
    <row r="21" spans="14:14" x14ac:dyDescent="0.25">
      <c r="N21" t="s">
        <v>43</v>
      </c>
    </row>
    <row r="40" spans="16:16" x14ac:dyDescent="0.25">
      <c r="P40" t="s">
        <v>42</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workbookViewId="0">
      <selection activeCell="D17" sqref="D17"/>
    </sheetView>
  </sheetViews>
  <sheetFormatPr baseColWidth="10" defaultColWidth="11.42578125"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8"/>
  <sheetViews>
    <sheetView zoomScale="80" zoomScaleNormal="80" workbookViewId="0">
      <selection activeCell="K28" sqref="K28"/>
    </sheetView>
  </sheetViews>
  <sheetFormatPr baseColWidth="10" defaultColWidth="11.42578125" defaultRowHeight="15" x14ac:dyDescent="0.25"/>
  <cols>
    <col min="12" max="12" width="48.5703125" bestFit="1" customWidth="1"/>
  </cols>
  <sheetData>
    <row r="1" spans="1:13" x14ac:dyDescent="0.25">
      <c r="A1" t="s">
        <v>65</v>
      </c>
      <c r="K1" s="8"/>
      <c r="L1" t="s">
        <v>250</v>
      </c>
    </row>
    <row r="2" spans="1:13" x14ac:dyDescent="0.25">
      <c r="A2">
        <v>2021</v>
      </c>
      <c r="B2">
        <v>179</v>
      </c>
      <c r="L2" t="s">
        <v>237</v>
      </c>
      <c r="M2">
        <f>COUNTIF('LRP2 Table'!F:F,'LRP1 General'!L2)</f>
        <v>16</v>
      </c>
    </row>
    <row r="3" spans="1:13" x14ac:dyDescent="0.25">
      <c r="A3">
        <v>2020</v>
      </c>
      <c r="B3">
        <v>120</v>
      </c>
      <c r="L3" t="s">
        <v>245</v>
      </c>
      <c r="M3">
        <f>COUNTIF('LRP2 Table'!F:F,'LRP1 General'!L3)</f>
        <v>9</v>
      </c>
    </row>
    <row r="4" spans="1:13" x14ac:dyDescent="0.25">
      <c r="A4">
        <v>2019</v>
      </c>
      <c r="B4">
        <v>70</v>
      </c>
      <c r="L4" t="s">
        <v>239</v>
      </c>
      <c r="M4">
        <f>COUNTIF('LRP2 Table'!F:F,'LRP1 General'!L4)</f>
        <v>3</v>
      </c>
    </row>
    <row r="5" spans="1:13" x14ac:dyDescent="0.25">
      <c r="A5">
        <v>2018</v>
      </c>
      <c r="B5">
        <v>66</v>
      </c>
      <c r="L5" t="s">
        <v>238</v>
      </c>
      <c r="M5">
        <f>COUNTIF('LRP2 Table'!F:F,'LRP1 General'!L5)</f>
        <v>3</v>
      </c>
    </row>
    <row r="6" spans="1:13" x14ac:dyDescent="0.25">
      <c r="A6">
        <v>2017</v>
      </c>
      <c r="B6">
        <v>52</v>
      </c>
      <c r="L6" t="s">
        <v>240</v>
      </c>
      <c r="M6">
        <f>COUNTIF('LRP2 Table'!F:F,'LRP1 General'!L6)</f>
        <v>3</v>
      </c>
    </row>
    <row r="7" spans="1:13" x14ac:dyDescent="0.25">
      <c r="A7">
        <v>2016</v>
      </c>
      <c r="B7">
        <v>35</v>
      </c>
      <c r="L7" t="s">
        <v>242</v>
      </c>
      <c r="M7">
        <f>COUNTIF('LRP2 Table'!F:F,'LRP1 General'!L7)</f>
        <v>3</v>
      </c>
    </row>
    <row r="8" spans="1:13" x14ac:dyDescent="0.25">
      <c r="A8">
        <v>2015</v>
      </c>
      <c r="B8">
        <v>18</v>
      </c>
      <c r="L8" t="s">
        <v>243</v>
      </c>
      <c r="M8">
        <f>COUNTIF('LRP2 Table'!F:F,'LRP1 General'!L8)</f>
        <v>1</v>
      </c>
    </row>
    <row r="9" spans="1:13" x14ac:dyDescent="0.25">
      <c r="A9">
        <v>2022</v>
      </c>
      <c r="B9">
        <v>55</v>
      </c>
      <c r="C9" s="16">
        <f>B9/B2</f>
        <v>0.30726256983240224</v>
      </c>
      <c r="D9" t="s">
        <v>66</v>
      </c>
      <c r="L9" t="s">
        <v>241</v>
      </c>
      <c r="M9">
        <f>COUNTIF('LRP2 Table'!F:F,'LRP1 General'!L9)</f>
        <v>1</v>
      </c>
    </row>
    <row r="10" spans="1:13" x14ac:dyDescent="0.25">
      <c r="L10" t="s">
        <v>246</v>
      </c>
      <c r="M10">
        <f>COUNTIF('LRP2 Table'!F:F,'LRP1 General'!L10)</f>
        <v>1</v>
      </c>
    </row>
    <row r="11" spans="1:13" x14ac:dyDescent="0.25">
      <c r="A11" t="s">
        <v>232</v>
      </c>
      <c r="L11" t="s">
        <v>248</v>
      </c>
      <c r="M11">
        <f>COUNTIF('LRP2 Table'!F:F,'LRP1 General'!L11)</f>
        <v>1</v>
      </c>
    </row>
    <row r="12" spans="1:13" x14ac:dyDescent="0.25">
      <c r="B12">
        <f>B9+B2+B3</f>
        <v>354</v>
      </c>
      <c r="L12" t="s">
        <v>253</v>
      </c>
      <c r="M12">
        <f>COUNTIF('LRP2 Table'!F:F,'LRP1 General'!L12)</f>
        <v>1</v>
      </c>
    </row>
    <row r="13" spans="1:13" x14ac:dyDescent="0.25">
      <c r="L13" t="s">
        <v>254</v>
      </c>
      <c r="M13">
        <f>COUNTIF('LRP2 Table'!F:F,'LRP1 General'!L13)</f>
        <v>1</v>
      </c>
    </row>
    <row r="14" spans="1:13" x14ac:dyDescent="0.25">
      <c r="A14" t="s">
        <v>224</v>
      </c>
    </row>
    <row r="15" spans="1:13" x14ac:dyDescent="0.25">
      <c r="A15">
        <v>2022</v>
      </c>
      <c r="B15">
        <f>COUNTIF(Table2[Year],'LRP1 General'!A15)</f>
        <v>8</v>
      </c>
    </row>
    <row r="16" spans="1:13" x14ac:dyDescent="0.25">
      <c r="A16">
        <v>2021</v>
      </c>
      <c r="B16">
        <f>COUNTIF(Table2[Year],'LRP1 General'!A16)</f>
        <v>28</v>
      </c>
    </row>
    <row r="17" spans="1:2" x14ac:dyDescent="0.25">
      <c r="A17">
        <v>2020</v>
      </c>
      <c r="B17">
        <f>COUNTIF(Table2[Year],'LRP1 General'!A17)</f>
        <v>18</v>
      </c>
    </row>
    <row r="18" spans="1:2" x14ac:dyDescent="0.25">
      <c r="A18" t="s">
        <v>225</v>
      </c>
      <c r="B18">
        <f>B15+B16+B17</f>
        <v>54</v>
      </c>
    </row>
  </sheetData>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8"/>
  <sheetViews>
    <sheetView tabSelected="1" zoomScale="80" zoomScaleNormal="80" workbookViewId="0">
      <pane xSplit="3" ySplit="2" topLeftCell="Q3" activePane="bottomRight" state="frozen"/>
      <selection pane="topRight" activeCell="D1" sqref="D1"/>
      <selection pane="bottomLeft" activeCell="A3" sqref="A3"/>
      <selection pane="bottomRight" activeCell="T2" sqref="T2"/>
    </sheetView>
  </sheetViews>
  <sheetFormatPr baseColWidth="10" defaultColWidth="11.42578125" defaultRowHeight="15" x14ac:dyDescent="0.25"/>
  <cols>
    <col min="1" max="1" width="7.42578125" style="11" bestFit="1" customWidth="1"/>
    <col min="2" max="2" width="35.5703125" style="2" customWidth="1"/>
    <col min="3" max="3" width="15.140625" style="1" customWidth="1"/>
    <col min="4" max="4" width="48.140625" style="1" bestFit="1" customWidth="1"/>
    <col min="5" max="5" width="7.28515625" style="11" bestFit="1" customWidth="1"/>
    <col min="6" max="6" width="20.42578125" style="2" bestFit="1" customWidth="1"/>
    <col min="7" max="7" width="19.7109375" style="1" bestFit="1" customWidth="1"/>
    <col min="8" max="8" width="17.28515625" style="1" customWidth="1"/>
    <col min="9" max="9" width="58.140625" style="1" customWidth="1"/>
    <col min="10" max="10" width="17.5703125" style="1" customWidth="1"/>
    <col min="11" max="12" width="11.42578125" style="1"/>
    <col min="13" max="13" width="13.28515625" style="1" bestFit="1" customWidth="1"/>
    <col min="14" max="14" width="12.5703125" style="1" bestFit="1" customWidth="1"/>
    <col min="15" max="15" width="52.140625" style="1" bestFit="1" customWidth="1"/>
    <col min="16" max="16" width="48.5703125" style="1" customWidth="1"/>
    <col min="17" max="20" width="23" style="1" customWidth="1"/>
    <col min="21" max="21" width="38.7109375" style="1" customWidth="1"/>
    <col min="22" max="22" width="80.85546875" style="1" customWidth="1"/>
    <col min="23" max="23" width="67.85546875" style="1" customWidth="1"/>
    <col min="24" max="16384" width="11.42578125" style="1"/>
  </cols>
  <sheetData>
    <row r="1" spans="1:23" x14ac:dyDescent="0.25">
      <c r="B1" s="46" t="s">
        <v>261</v>
      </c>
      <c r="C1" s="46"/>
      <c r="D1" s="46"/>
      <c r="E1" s="46"/>
      <c r="F1" s="46"/>
      <c r="G1" s="47" t="s">
        <v>263</v>
      </c>
      <c r="H1" s="48"/>
      <c r="I1" s="49"/>
      <c r="J1" s="50" t="s">
        <v>277</v>
      </c>
      <c r="K1" s="51"/>
      <c r="L1" s="51"/>
      <c r="M1" s="51"/>
      <c r="N1" s="51"/>
      <c r="O1" s="51"/>
      <c r="P1" s="52"/>
      <c r="Q1" s="48"/>
      <c r="R1" s="48"/>
      <c r="S1" s="48"/>
      <c r="T1" s="48"/>
      <c r="U1" s="49"/>
      <c r="V1" s="50" t="s">
        <v>269</v>
      </c>
      <c r="W1" s="52"/>
    </row>
    <row r="2" spans="1:23" ht="30" x14ac:dyDescent="0.25">
      <c r="A2" s="13" t="s">
        <v>95</v>
      </c>
      <c r="B2" s="19" t="s">
        <v>67</v>
      </c>
      <c r="C2" s="17" t="s">
        <v>69</v>
      </c>
      <c r="D2" s="17" t="s">
        <v>80</v>
      </c>
      <c r="E2" s="20" t="s">
        <v>94</v>
      </c>
      <c r="F2" s="19" t="s">
        <v>236</v>
      </c>
      <c r="G2" s="15" t="s">
        <v>256</v>
      </c>
      <c r="H2" s="15" t="s">
        <v>257</v>
      </c>
      <c r="I2" s="15" t="s">
        <v>260</v>
      </c>
      <c r="J2" s="15" t="s">
        <v>258</v>
      </c>
      <c r="K2" s="15" t="s">
        <v>259</v>
      </c>
      <c r="L2" s="14" t="s">
        <v>307</v>
      </c>
      <c r="M2" s="15" t="s">
        <v>275</v>
      </c>
      <c r="N2" s="15" t="s">
        <v>276</v>
      </c>
      <c r="O2" s="15" t="s">
        <v>278</v>
      </c>
      <c r="P2" s="15" t="s">
        <v>262</v>
      </c>
      <c r="Q2" s="14" t="s">
        <v>264</v>
      </c>
      <c r="R2" s="14" t="s">
        <v>266</v>
      </c>
      <c r="S2" s="14" t="s">
        <v>265</v>
      </c>
      <c r="T2" s="14" t="s">
        <v>267</v>
      </c>
      <c r="U2" s="15" t="s">
        <v>268</v>
      </c>
      <c r="V2" s="17" t="s">
        <v>270</v>
      </c>
      <c r="W2" s="17" t="s">
        <v>271</v>
      </c>
    </row>
    <row r="3" spans="1:23" ht="60" x14ac:dyDescent="0.25">
      <c r="A3" s="12">
        <v>1</v>
      </c>
      <c r="B3" s="9" t="s">
        <v>68</v>
      </c>
      <c r="C3" s="9" t="s">
        <v>70</v>
      </c>
      <c r="D3" s="10" t="s">
        <v>85</v>
      </c>
      <c r="E3" s="12">
        <v>2022</v>
      </c>
      <c r="F3" s="9" t="s">
        <v>240</v>
      </c>
      <c r="G3" s="23" t="s">
        <v>274</v>
      </c>
      <c r="H3" s="21" t="s">
        <v>272</v>
      </c>
      <c r="I3" s="23" t="s">
        <v>273</v>
      </c>
      <c r="J3" s="23" t="s">
        <v>284</v>
      </c>
      <c r="K3" s="23" t="s">
        <v>279</v>
      </c>
      <c r="L3" s="21" t="s">
        <v>291</v>
      </c>
      <c r="M3" s="21" t="s">
        <v>31</v>
      </c>
      <c r="N3" s="21" t="s">
        <v>31</v>
      </c>
      <c r="O3" s="23" t="s">
        <v>280</v>
      </c>
      <c r="P3" s="23" t="s">
        <v>282</v>
      </c>
      <c r="Q3" s="21" t="s">
        <v>291</v>
      </c>
      <c r="R3" s="21" t="s">
        <v>291</v>
      </c>
      <c r="S3" s="21" t="s">
        <v>291</v>
      </c>
      <c r="T3" s="21" t="s">
        <v>291</v>
      </c>
      <c r="U3" s="23" t="s">
        <v>292</v>
      </c>
      <c r="V3" s="23" t="s">
        <v>660</v>
      </c>
      <c r="W3" s="23" t="s">
        <v>281</v>
      </c>
    </row>
    <row r="4" spans="1:23" ht="90" x14ac:dyDescent="0.25">
      <c r="A4" s="12">
        <f>A3+1</f>
        <v>2</v>
      </c>
      <c r="B4" s="9" t="s">
        <v>72</v>
      </c>
      <c r="C4" s="9" t="s">
        <v>71</v>
      </c>
      <c r="D4" s="10" t="s">
        <v>84</v>
      </c>
      <c r="E4" s="12">
        <v>2022</v>
      </c>
      <c r="F4" s="9" t="s">
        <v>237</v>
      </c>
      <c r="G4" s="18" t="s">
        <v>283</v>
      </c>
      <c r="H4" s="18" t="s">
        <v>272</v>
      </c>
      <c r="I4" s="9" t="s">
        <v>285</v>
      </c>
      <c r="J4" s="18" t="s">
        <v>289</v>
      </c>
      <c r="K4" s="18" t="s">
        <v>290</v>
      </c>
      <c r="L4" s="18" t="s">
        <v>288</v>
      </c>
      <c r="M4" s="18" t="s">
        <v>31</v>
      </c>
      <c r="N4" s="18" t="s">
        <v>31</v>
      </c>
      <c r="O4" s="9" t="s">
        <v>286</v>
      </c>
      <c r="P4" s="24" t="s">
        <v>287</v>
      </c>
      <c r="Q4" s="21" t="s">
        <v>291</v>
      </c>
      <c r="R4" s="21" t="s">
        <v>291</v>
      </c>
      <c r="S4" s="21" t="s">
        <v>291</v>
      </c>
      <c r="T4" s="21" t="s">
        <v>291</v>
      </c>
      <c r="U4" s="23" t="s">
        <v>292</v>
      </c>
      <c r="V4" s="9" t="s">
        <v>661</v>
      </c>
      <c r="W4" s="18" t="s">
        <v>698</v>
      </c>
    </row>
    <row r="5" spans="1:23" ht="60" x14ac:dyDescent="0.25">
      <c r="A5" s="12">
        <f t="shared" ref="A5:A55" si="0">A4+1</f>
        <v>3</v>
      </c>
      <c r="B5" s="9" t="s">
        <v>73</v>
      </c>
      <c r="C5" s="9" t="s">
        <v>74</v>
      </c>
      <c r="D5" s="10" t="s">
        <v>86</v>
      </c>
      <c r="E5" s="12">
        <v>2022</v>
      </c>
      <c r="F5" s="9" t="s">
        <v>239</v>
      </c>
      <c r="G5" s="9" t="s">
        <v>293</v>
      </c>
      <c r="H5" s="18" t="s">
        <v>294</v>
      </c>
      <c r="I5" s="9" t="s">
        <v>299</v>
      </c>
      <c r="J5" s="18" t="s">
        <v>302</v>
      </c>
      <c r="K5" s="18" t="s">
        <v>291</v>
      </c>
      <c r="L5" s="18" t="s">
        <v>301</v>
      </c>
      <c r="M5" s="18" t="s">
        <v>291</v>
      </c>
      <c r="N5" s="18" t="s">
        <v>291</v>
      </c>
      <c r="O5" s="9" t="s">
        <v>303</v>
      </c>
      <c r="P5" s="24" t="s">
        <v>300</v>
      </c>
      <c r="Q5" s="18" t="s">
        <v>295</v>
      </c>
      <c r="R5" s="18" t="s">
        <v>296</v>
      </c>
      <c r="S5" s="18" t="s">
        <v>297</v>
      </c>
      <c r="T5" s="18" t="s">
        <v>298</v>
      </c>
      <c r="U5" s="23" t="s">
        <v>292</v>
      </c>
      <c r="V5" s="9" t="s">
        <v>653</v>
      </c>
      <c r="W5" s="9" t="s">
        <v>304</v>
      </c>
    </row>
    <row r="6" spans="1:23" ht="75" x14ac:dyDescent="0.25">
      <c r="A6" s="12">
        <f t="shared" si="0"/>
        <v>4</v>
      </c>
      <c r="B6" s="9" t="s">
        <v>75</v>
      </c>
      <c r="C6" s="9" t="s">
        <v>76</v>
      </c>
      <c r="D6" s="10" t="s">
        <v>87</v>
      </c>
      <c r="E6" s="12">
        <v>2022</v>
      </c>
      <c r="F6" s="9" t="s">
        <v>237</v>
      </c>
      <c r="G6" s="18" t="s">
        <v>306</v>
      </c>
      <c r="H6" s="9" t="s">
        <v>305</v>
      </c>
      <c r="I6" s="9" t="s">
        <v>311</v>
      </c>
      <c r="J6" s="18" t="s">
        <v>310</v>
      </c>
      <c r="K6" s="18" t="s">
        <v>291</v>
      </c>
      <c r="L6" s="18" t="s">
        <v>309</v>
      </c>
      <c r="M6" s="25">
        <v>0.91200000000000003</v>
      </c>
      <c r="N6" s="18" t="s">
        <v>291</v>
      </c>
      <c r="O6" s="9" t="s">
        <v>312</v>
      </c>
      <c r="P6" s="18" t="s">
        <v>324</v>
      </c>
      <c r="Q6" s="21" t="s">
        <v>291</v>
      </c>
      <c r="R6" s="21" t="s">
        <v>291</v>
      </c>
      <c r="S6" s="18" t="s">
        <v>308</v>
      </c>
      <c r="T6" s="21" t="s">
        <v>291</v>
      </c>
      <c r="U6" s="23" t="s">
        <v>292</v>
      </c>
      <c r="V6" s="9" t="s">
        <v>689</v>
      </c>
      <c r="W6" s="9" t="s">
        <v>313</v>
      </c>
    </row>
    <row r="7" spans="1:23" ht="105" x14ac:dyDescent="0.25">
      <c r="A7" s="12">
        <f t="shared" si="0"/>
        <v>5</v>
      </c>
      <c r="B7" s="9" t="s">
        <v>77</v>
      </c>
      <c r="C7" s="9" t="s">
        <v>78</v>
      </c>
      <c r="D7" s="10" t="s">
        <v>79</v>
      </c>
      <c r="E7" s="12">
        <v>2022</v>
      </c>
      <c r="F7" s="9" t="s">
        <v>237</v>
      </c>
      <c r="G7" s="18" t="s">
        <v>314</v>
      </c>
      <c r="H7" s="9" t="s">
        <v>315</v>
      </c>
      <c r="I7" s="18" t="s">
        <v>31</v>
      </c>
      <c r="J7" s="18" t="s">
        <v>291</v>
      </c>
      <c r="K7" s="18" t="s">
        <v>291</v>
      </c>
      <c r="L7" s="18" t="s">
        <v>291</v>
      </c>
      <c r="M7" s="18" t="s">
        <v>291</v>
      </c>
      <c r="N7" s="18" t="s">
        <v>291</v>
      </c>
      <c r="O7" s="9" t="s">
        <v>316</v>
      </c>
      <c r="P7" s="18" t="s">
        <v>645</v>
      </c>
      <c r="Q7" s="18" t="s">
        <v>291</v>
      </c>
      <c r="R7" s="18" t="s">
        <v>291</v>
      </c>
      <c r="S7" s="18" t="s">
        <v>291</v>
      </c>
      <c r="T7" s="18" t="s">
        <v>291</v>
      </c>
      <c r="U7" s="9" t="s">
        <v>292</v>
      </c>
      <c r="V7" s="9" t="s">
        <v>654</v>
      </c>
      <c r="W7" s="18" t="s">
        <v>687</v>
      </c>
    </row>
    <row r="8" spans="1:23" ht="150" x14ac:dyDescent="0.25">
      <c r="A8" s="12">
        <f t="shared" si="0"/>
        <v>6</v>
      </c>
      <c r="B8" s="9" t="s">
        <v>81</v>
      </c>
      <c r="C8" s="9" t="s">
        <v>82</v>
      </c>
      <c r="D8" s="10" t="s">
        <v>83</v>
      </c>
      <c r="E8" s="12">
        <v>2022</v>
      </c>
      <c r="F8" s="9" t="s">
        <v>237</v>
      </c>
      <c r="G8" s="9" t="s">
        <v>326</v>
      </c>
      <c r="H8" s="9" t="s">
        <v>317</v>
      </c>
      <c r="I8" s="9" t="s">
        <v>325</v>
      </c>
      <c r="J8" s="18" t="s">
        <v>323</v>
      </c>
      <c r="K8" s="18" t="s">
        <v>291</v>
      </c>
      <c r="L8" s="18" t="s">
        <v>322</v>
      </c>
      <c r="M8" s="18" t="s">
        <v>291</v>
      </c>
      <c r="N8" s="18" t="s">
        <v>291</v>
      </c>
      <c r="O8" s="9" t="s">
        <v>327</v>
      </c>
      <c r="P8" s="18" t="s">
        <v>324</v>
      </c>
      <c r="Q8" s="18" t="s">
        <v>318</v>
      </c>
      <c r="R8" s="9" t="s">
        <v>319</v>
      </c>
      <c r="S8" s="18" t="s">
        <v>320</v>
      </c>
      <c r="T8" s="18" t="s">
        <v>321</v>
      </c>
      <c r="U8" s="9" t="s">
        <v>292</v>
      </c>
      <c r="V8" s="9" t="s">
        <v>655</v>
      </c>
      <c r="W8" s="18" t="s">
        <v>687</v>
      </c>
    </row>
    <row r="9" spans="1:23" ht="105" x14ac:dyDescent="0.25">
      <c r="A9" s="12">
        <f t="shared" si="0"/>
        <v>7</v>
      </c>
      <c r="B9" s="9" t="s">
        <v>88</v>
      </c>
      <c r="C9" s="9" t="s">
        <v>89</v>
      </c>
      <c r="D9" s="10" t="s">
        <v>90</v>
      </c>
      <c r="E9" s="12">
        <v>2022</v>
      </c>
      <c r="F9" s="9" t="s">
        <v>238</v>
      </c>
      <c r="G9" s="9" t="s">
        <v>330</v>
      </c>
      <c r="H9" s="18" t="s">
        <v>331</v>
      </c>
      <c r="I9" s="9" t="s">
        <v>329</v>
      </c>
      <c r="J9" s="18" t="s">
        <v>332</v>
      </c>
      <c r="K9" s="18" t="s">
        <v>290</v>
      </c>
      <c r="L9" s="18" t="s">
        <v>291</v>
      </c>
      <c r="M9" s="18" t="s">
        <v>291</v>
      </c>
      <c r="N9" s="18" t="s">
        <v>291</v>
      </c>
      <c r="O9" s="9" t="s">
        <v>333</v>
      </c>
      <c r="P9" s="18" t="s">
        <v>31</v>
      </c>
      <c r="Q9" s="18" t="s">
        <v>291</v>
      </c>
      <c r="R9" s="18" t="s">
        <v>291</v>
      </c>
      <c r="S9" s="18" t="s">
        <v>291</v>
      </c>
      <c r="T9" s="18" t="s">
        <v>291</v>
      </c>
      <c r="U9" s="9" t="s">
        <v>292</v>
      </c>
      <c r="V9" s="9" t="s">
        <v>656</v>
      </c>
      <c r="W9" s="9" t="s">
        <v>328</v>
      </c>
    </row>
    <row r="10" spans="1:23" ht="90" x14ac:dyDescent="0.25">
      <c r="A10" s="12">
        <f t="shared" si="0"/>
        <v>8</v>
      </c>
      <c r="B10" s="9" t="s">
        <v>93</v>
      </c>
      <c r="C10" s="9" t="s">
        <v>91</v>
      </c>
      <c r="D10" s="10" t="s">
        <v>92</v>
      </c>
      <c r="E10" s="12">
        <v>2022</v>
      </c>
      <c r="F10" s="9" t="s">
        <v>237</v>
      </c>
      <c r="G10" s="9" t="s">
        <v>334</v>
      </c>
      <c r="H10" s="18" t="s">
        <v>335</v>
      </c>
      <c r="I10" s="9" t="s">
        <v>336</v>
      </c>
      <c r="J10" s="18" t="s">
        <v>291</v>
      </c>
      <c r="K10" s="18" t="s">
        <v>290</v>
      </c>
      <c r="L10" s="18" t="s">
        <v>339</v>
      </c>
      <c r="M10" s="18" t="s">
        <v>291</v>
      </c>
      <c r="N10" s="18" t="s">
        <v>291</v>
      </c>
      <c r="O10" s="18" t="s">
        <v>291</v>
      </c>
      <c r="P10" s="9" t="s">
        <v>644</v>
      </c>
      <c r="Q10" s="9" t="s">
        <v>340</v>
      </c>
      <c r="R10" s="18" t="s">
        <v>341</v>
      </c>
      <c r="S10" s="9" t="s">
        <v>338</v>
      </c>
      <c r="T10" s="18" t="s">
        <v>337</v>
      </c>
      <c r="U10" s="9" t="s">
        <v>342</v>
      </c>
      <c r="V10" s="9" t="s">
        <v>657</v>
      </c>
      <c r="W10" s="18" t="s">
        <v>31</v>
      </c>
    </row>
    <row r="11" spans="1:23" ht="75" x14ac:dyDescent="0.25">
      <c r="A11" s="12">
        <f t="shared" si="0"/>
        <v>9</v>
      </c>
      <c r="B11" s="9" t="s">
        <v>106</v>
      </c>
      <c r="C11" s="9" t="s">
        <v>96</v>
      </c>
      <c r="D11" s="10" t="s">
        <v>97</v>
      </c>
      <c r="E11" s="12">
        <v>2021</v>
      </c>
      <c r="F11" s="9" t="s">
        <v>241</v>
      </c>
      <c r="G11" s="9" t="s">
        <v>347</v>
      </c>
      <c r="H11" s="9" t="s">
        <v>343</v>
      </c>
      <c r="I11" s="18" t="s">
        <v>31</v>
      </c>
      <c r="J11" s="18" t="s">
        <v>350</v>
      </c>
      <c r="K11" s="18" t="s">
        <v>291</v>
      </c>
      <c r="L11" s="18" t="s">
        <v>349</v>
      </c>
      <c r="M11" s="26">
        <v>0.97</v>
      </c>
      <c r="N11" s="18" t="s">
        <v>291</v>
      </c>
      <c r="O11" s="18" t="s">
        <v>291</v>
      </c>
      <c r="P11" s="9" t="s">
        <v>348</v>
      </c>
      <c r="Q11" s="9" t="s">
        <v>346</v>
      </c>
      <c r="R11" s="18" t="s">
        <v>345</v>
      </c>
      <c r="S11" s="9" t="s">
        <v>344</v>
      </c>
      <c r="T11" s="18" t="s">
        <v>291</v>
      </c>
      <c r="U11" s="18" t="s">
        <v>292</v>
      </c>
      <c r="V11" s="9" t="s">
        <v>662</v>
      </c>
      <c r="W11" s="18" t="s">
        <v>31</v>
      </c>
    </row>
    <row r="12" spans="1:23" ht="90" x14ac:dyDescent="0.25">
      <c r="A12" s="12">
        <f t="shared" si="0"/>
        <v>10</v>
      </c>
      <c r="B12" s="9" t="s">
        <v>107</v>
      </c>
      <c r="C12" s="9" t="s">
        <v>98</v>
      </c>
      <c r="D12" s="10" t="s">
        <v>99</v>
      </c>
      <c r="E12" s="12">
        <v>2021</v>
      </c>
      <c r="F12" s="9" t="s">
        <v>240</v>
      </c>
      <c r="G12" s="9" t="s">
        <v>357</v>
      </c>
      <c r="H12" s="18" t="s">
        <v>361</v>
      </c>
      <c r="I12" s="9" t="s">
        <v>352</v>
      </c>
      <c r="J12" s="18" t="s">
        <v>351</v>
      </c>
      <c r="K12" s="18" t="s">
        <v>291</v>
      </c>
      <c r="L12" s="18" t="s">
        <v>360</v>
      </c>
      <c r="M12" s="18" t="s">
        <v>291</v>
      </c>
      <c r="N12" s="18" t="s">
        <v>291</v>
      </c>
      <c r="O12" s="9" t="s">
        <v>359</v>
      </c>
      <c r="P12" s="9" t="s">
        <v>358</v>
      </c>
      <c r="Q12" s="9" t="s">
        <v>340</v>
      </c>
      <c r="R12" s="18" t="s">
        <v>355</v>
      </c>
      <c r="S12" s="9" t="s">
        <v>354</v>
      </c>
      <c r="T12" s="18" t="s">
        <v>356</v>
      </c>
      <c r="U12" s="18" t="s">
        <v>292</v>
      </c>
      <c r="V12" s="9" t="s">
        <v>658</v>
      </c>
      <c r="W12" s="9" t="s">
        <v>353</v>
      </c>
    </row>
    <row r="13" spans="1:23" ht="75" x14ac:dyDescent="0.25">
      <c r="A13" s="12">
        <f t="shared" si="0"/>
        <v>11</v>
      </c>
      <c r="B13" s="9" t="s">
        <v>100</v>
      </c>
      <c r="C13" s="9" t="s">
        <v>101</v>
      </c>
      <c r="D13" s="10" t="s">
        <v>102</v>
      </c>
      <c r="E13" s="12">
        <v>2021</v>
      </c>
      <c r="F13" s="9" t="s">
        <v>242</v>
      </c>
      <c r="G13" s="18" t="s">
        <v>363</v>
      </c>
      <c r="H13" s="18" t="s">
        <v>364</v>
      </c>
      <c r="I13" s="18" t="s">
        <v>31</v>
      </c>
      <c r="J13" s="9" t="s">
        <v>368</v>
      </c>
      <c r="K13" s="18" t="s">
        <v>369</v>
      </c>
      <c r="L13" s="18" t="s">
        <v>291</v>
      </c>
      <c r="M13" s="18" t="s">
        <v>291</v>
      </c>
      <c r="N13" s="18" t="s">
        <v>291</v>
      </c>
      <c r="O13" s="9" t="s">
        <v>362</v>
      </c>
      <c r="P13" s="9" t="s">
        <v>367</v>
      </c>
      <c r="Q13" s="18" t="s">
        <v>291</v>
      </c>
      <c r="R13" s="9" t="s">
        <v>366</v>
      </c>
      <c r="S13" s="18" t="s">
        <v>291</v>
      </c>
      <c r="T13" s="18" t="s">
        <v>321</v>
      </c>
      <c r="U13" s="18" t="s">
        <v>365</v>
      </c>
      <c r="V13" s="9" t="s">
        <v>690</v>
      </c>
      <c r="W13" s="18" t="s">
        <v>31</v>
      </c>
    </row>
    <row r="14" spans="1:23" ht="60" x14ac:dyDescent="0.25">
      <c r="A14" s="12">
        <f t="shared" si="0"/>
        <v>12</v>
      </c>
      <c r="B14" s="9" t="s">
        <v>103</v>
      </c>
      <c r="C14" s="9" t="s">
        <v>104</v>
      </c>
      <c r="D14" s="10" t="s">
        <v>105</v>
      </c>
      <c r="E14" s="12">
        <v>2021</v>
      </c>
      <c r="F14" s="9" t="s">
        <v>237</v>
      </c>
      <c r="G14" s="9" t="s">
        <v>371</v>
      </c>
      <c r="H14" s="9" t="s">
        <v>373</v>
      </c>
      <c r="I14" s="9" t="s">
        <v>372</v>
      </c>
      <c r="J14" s="18" t="s">
        <v>370</v>
      </c>
      <c r="K14" s="18" t="s">
        <v>291</v>
      </c>
      <c r="L14" s="18" t="s">
        <v>291</v>
      </c>
      <c r="M14" s="26">
        <v>0.3</v>
      </c>
      <c r="N14" s="25">
        <v>0.80200000000000005</v>
      </c>
      <c r="O14" s="9" t="s">
        <v>374</v>
      </c>
      <c r="P14" s="18" t="s">
        <v>31</v>
      </c>
      <c r="Q14" s="18" t="s">
        <v>291</v>
      </c>
      <c r="R14" s="18" t="s">
        <v>291</v>
      </c>
      <c r="S14" s="18" t="s">
        <v>291</v>
      </c>
      <c r="T14" s="18" t="s">
        <v>291</v>
      </c>
      <c r="U14" s="18" t="s">
        <v>292</v>
      </c>
      <c r="V14" s="9" t="s">
        <v>663</v>
      </c>
      <c r="W14" s="18" t="s">
        <v>31</v>
      </c>
    </row>
    <row r="15" spans="1:23" ht="45" x14ac:dyDescent="0.25">
      <c r="A15" s="12">
        <f t="shared" si="0"/>
        <v>13</v>
      </c>
      <c r="B15" s="9" t="s">
        <v>108</v>
      </c>
      <c r="C15" s="9" t="s">
        <v>109</v>
      </c>
      <c r="D15" s="10" t="s">
        <v>110</v>
      </c>
      <c r="E15" s="12">
        <v>2021</v>
      </c>
      <c r="F15" s="9" t="s">
        <v>243</v>
      </c>
      <c r="G15" s="9" t="s">
        <v>381</v>
      </c>
      <c r="H15" s="18" t="s">
        <v>375</v>
      </c>
      <c r="I15" s="9" t="s">
        <v>376</v>
      </c>
      <c r="J15" s="9" t="s">
        <v>380</v>
      </c>
      <c r="K15" s="18" t="s">
        <v>290</v>
      </c>
      <c r="L15" s="18" t="s">
        <v>322</v>
      </c>
      <c r="M15" s="18" t="s">
        <v>291</v>
      </c>
      <c r="N15" s="18" t="s">
        <v>291</v>
      </c>
      <c r="O15" s="18" t="s">
        <v>291</v>
      </c>
      <c r="P15" s="18" t="s">
        <v>324</v>
      </c>
      <c r="Q15" s="18" t="s">
        <v>378</v>
      </c>
      <c r="R15" s="18" t="s">
        <v>345</v>
      </c>
      <c r="S15" s="18" t="s">
        <v>379</v>
      </c>
      <c r="T15" s="18" t="s">
        <v>321</v>
      </c>
      <c r="U15" s="18" t="s">
        <v>377</v>
      </c>
      <c r="V15" s="9" t="s">
        <v>691</v>
      </c>
      <c r="W15" s="18" t="s">
        <v>31</v>
      </c>
    </row>
    <row r="16" spans="1:23" ht="45" x14ac:dyDescent="0.25">
      <c r="A16" s="12">
        <f t="shared" si="0"/>
        <v>14</v>
      </c>
      <c r="B16" s="9" t="s">
        <v>111</v>
      </c>
      <c r="C16" s="9" t="s">
        <v>112</v>
      </c>
      <c r="D16" s="10" t="s">
        <v>113</v>
      </c>
      <c r="E16" s="12">
        <v>2021</v>
      </c>
      <c r="F16" s="9" t="s">
        <v>238</v>
      </c>
      <c r="G16" s="9" t="s">
        <v>383</v>
      </c>
      <c r="H16" s="9" t="s">
        <v>383</v>
      </c>
      <c r="I16" s="9" t="s">
        <v>384</v>
      </c>
      <c r="J16" s="18" t="s">
        <v>370</v>
      </c>
      <c r="K16" s="18" t="s">
        <v>291</v>
      </c>
      <c r="L16" s="18" t="s">
        <v>288</v>
      </c>
      <c r="M16" s="18" t="s">
        <v>291</v>
      </c>
      <c r="N16" s="18" t="s">
        <v>291</v>
      </c>
      <c r="O16" s="18" t="s">
        <v>291</v>
      </c>
      <c r="P16" s="18" t="s">
        <v>31</v>
      </c>
      <c r="Q16" s="18" t="s">
        <v>291</v>
      </c>
      <c r="R16" s="18" t="s">
        <v>291</v>
      </c>
      <c r="S16" s="18" t="s">
        <v>291</v>
      </c>
      <c r="T16" s="18" t="s">
        <v>291</v>
      </c>
      <c r="U16" s="18" t="s">
        <v>292</v>
      </c>
      <c r="V16" s="18" t="s">
        <v>382</v>
      </c>
      <c r="W16" s="18" t="s">
        <v>111</v>
      </c>
    </row>
    <row r="17" spans="1:23" ht="45" x14ac:dyDescent="0.25">
      <c r="A17" s="12">
        <f t="shared" si="0"/>
        <v>15</v>
      </c>
      <c r="B17" s="9" t="s">
        <v>114</v>
      </c>
      <c r="C17" s="9" t="s">
        <v>115</v>
      </c>
      <c r="D17" s="10" t="s">
        <v>116</v>
      </c>
      <c r="E17" s="12">
        <v>2021</v>
      </c>
      <c r="F17" s="9" t="s">
        <v>244</v>
      </c>
      <c r="G17" s="9" t="s">
        <v>386</v>
      </c>
      <c r="H17" s="18" t="s">
        <v>385</v>
      </c>
      <c r="I17" s="14" t="s">
        <v>387</v>
      </c>
      <c r="J17" s="18" t="s">
        <v>42</v>
      </c>
      <c r="K17" s="18" t="s">
        <v>291</v>
      </c>
      <c r="L17" s="18" t="s">
        <v>390</v>
      </c>
      <c r="M17" s="26">
        <v>0.98</v>
      </c>
      <c r="N17" s="18" t="s">
        <v>291</v>
      </c>
      <c r="O17" s="18" t="s">
        <v>291</v>
      </c>
      <c r="P17" s="18" t="s">
        <v>324</v>
      </c>
      <c r="Q17" s="9" t="s">
        <v>389</v>
      </c>
      <c r="R17" s="18" t="s">
        <v>291</v>
      </c>
      <c r="S17" s="9" t="s">
        <v>388</v>
      </c>
      <c r="T17" s="18" t="s">
        <v>291</v>
      </c>
      <c r="U17" s="9" t="s">
        <v>391</v>
      </c>
      <c r="V17" s="9" t="s">
        <v>659</v>
      </c>
      <c r="W17" s="18" t="s">
        <v>687</v>
      </c>
    </row>
    <row r="18" spans="1:23" ht="75" x14ac:dyDescent="0.25">
      <c r="A18" s="12">
        <f t="shared" si="0"/>
        <v>16</v>
      </c>
      <c r="B18" s="9" t="s">
        <v>117</v>
      </c>
      <c r="C18" s="9" t="s">
        <v>118</v>
      </c>
      <c r="D18" s="10" t="s">
        <v>119</v>
      </c>
      <c r="E18" s="12">
        <v>2021</v>
      </c>
      <c r="F18" s="9" t="s">
        <v>237</v>
      </c>
      <c r="G18" s="9" t="s">
        <v>750</v>
      </c>
      <c r="H18" s="9" t="s">
        <v>394</v>
      </c>
      <c r="I18" s="9" t="s">
        <v>396</v>
      </c>
      <c r="J18" s="9" t="s">
        <v>399</v>
      </c>
      <c r="K18" s="18" t="s">
        <v>290</v>
      </c>
      <c r="L18" s="9" t="s">
        <v>398</v>
      </c>
      <c r="M18" s="18" t="s">
        <v>291</v>
      </c>
      <c r="N18" s="18" t="s">
        <v>291</v>
      </c>
      <c r="O18" s="9" t="s">
        <v>395</v>
      </c>
      <c r="P18" s="18" t="s">
        <v>324</v>
      </c>
      <c r="Q18" s="9" t="s">
        <v>340</v>
      </c>
      <c r="R18" s="18" t="s">
        <v>397</v>
      </c>
      <c r="S18" s="18" t="s">
        <v>291</v>
      </c>
      <c r="T18" s="18" t="s">
        <v>356</v>
      </c>
      <c r="U18" s="18" t="s">
        <v>292</v>
      </c>
      <c r="V18" s="9" t="s">
        <v>692</v>
      </c>
      <c r="W18" s="18" t="s">
        <v>392</v>
      </c>
    </row>
    <row r="19" spans="1:23" ht="75" x14ac:dyDescent="0.25">
      <c r="A19" s="12">
        <f t="shared" si="0"/>
        <v>17</v>
      </c>
      <c r="B19" s="9" t="s">
        <v>120</v>
      </c>
      <c r="C19" s="9" t="s">
        <v>121</v>
      </c>
      <c r="D19" s="10" t="s">
        <v>122</v>
      </c>
      <c r="E19" s="12">
        <v>2021</v>
      </c>
      <c r="F19" s="9" t="s">
        <v>239</v>
      </c>
      <c r="G19" s="18" t="s">
        <v>407</v>
      </c>
      <c r="H19" s="18" t="s">
        <v>400</v>
      </c>
      <c r="I19" s="18" t="s">
        <v>31</v>
      </c>
      <c r="J19" s="18" t="s">
        <v>405</v>
      </c>
      <c r="K19" s="18" t="s">
        <v>291</v>
      </c>
      <c r="L19" s="18" t="s">
        <v>403</v>
      </c>
      <c r="M19" s="18" t="s">
        <v>291</v>
      </c>
      <c r="N19" s="18" t="s">
        <v>291</v>
      </c>
      <c r="O19" s="9" t="s">
        <v>406</v>
      </c>
      <c r="P19" s="9" t="s">
        <v>404</v>
      </c>
      <c r="Q19" s="18" t="s">
        <v>291</v>
      </c>
      <c r="R19" s="18" t="s">
        <v>291</v>
      </c>
      <c r="S19" s="18" t="s">
        <v>402</v>
      </c>
      <c r="T19" s="18" t="s">
        <v>291</v>
      </c>
      <c r="U19" s="18" t="s">
        <v>292</v>
      </c>
      <c r="V19" s="9" t="s">
        <v>664</v>
      </c>
      <c r="W19" s="18" t="s">
        <v>401</v>
      </c>
    </row>
    <row r="20" spans="1:23" ht="45" x14ac:dyDescent="0.25">
      <c r="A20" s="12">
        <f t="shared" si="0"/>
        <v>18</v>
      </c>
      <c r="B20" s="9" t="s">
        <v>123</v>
      </c>
      <c r="C20" s="9" t="s">
        <v>124</v>
      </c>
      <c r="D20" s="10" t="s">
        <v>125</v>
      </c>
      <c r="E20" s="12">
        <v>2021</v>
      </c>
      <c r="F20" s="9" t="s">
        <v>245</v>
      </c>
      <c r="G20" s="18" t="s">
        <v>408</v>
      </c>
      <c r="H20" s="9" t="s">
        <v>409</v>
      </c>
      <c r="I20" s="18" t="s">
        <v>411</v>
      </c>
      <c r="J20" s="18" t="s">
        <v>323</v>
      </c>
      <c r="K20" s="18" t="s">
        <v>291</v>
      </c>
      <c r="L20" s="18" t="s">
        <v>301</v>
      </c>
      <c r="M20" s="27" t="s">
        <v>410</v>
      </c>
      <c r="N20" s="18" t="s">
        <v>291</v>
      </c>
      <c r="O20" s="9" t="s">
        <v>414</v>
      </c>
      <c r="P20" s="9" t="s">
        <v>646</v>
      </c>
      <c r="Q20" s="9" t="s">
        <v>340</v>
      </c>
      <c r="R20" s="18" t="s">
        <v>345</v>
      </c>
      <c r="S20" s="9" t="s">
        <v>413</v>
      </c>
      <c r="T20" s="18" t="s">
        <v>412</v>
      </c>
      <c r="U20" s="18" t="s">
        <v>292</v>
      </c>
      <c r="V20" s="9" t="s">
        <v>700</v>
      </c>
      <c r="W20" s="18" t="s">
        <v>31</v>
      </c>
    </row>
    <row r="21" spans="1:23" ht="105" x14ac:dyDescent="0.25">
      <c r="A21" s="12">
        <f t="shared" si="0"/>
        <v>19</v>
      </c>
      <c r="B21" s="9" t="s">
        <v>126</v>
      </c>
      <c r="C21" s="9" t="s">
        <v>127</v>
      </c>
      <c r="D21" s="10" t="s">
        <v>128</v>
      </c>
      <c r="E21" s="12">
        <v>2021</v>
      </c>
      <c r="F21" s="9" t="s">
        <v>237</v>
      </c>
      <c r="G21" s="9" t="s">
        <v>416</v>
      </c>
      <c r="H21" s="9" t="s">
        <v>415</v>
      </c>
      <c r="I21" s="18" t="s">
        <v>31</v>
      </c>
      <c r="J21" s="18" t="s">
        <v>42</v>
      </c>
      <c r="K21" s="18" t="s">
        <v>291</v>
      </c>
      <c r="L21" s="18" t="s">
        <v>291</v>
      </c>
      <c r="M21" s="18" t="s">
        <v>291</v>
      </c>
      <c r="N21" s="18" t="s">
        <v>291</v>
      </c>
      <c r="O21" s="9" t="s">
        <v>422</v>
      </c>
      <c r="P21" s="18" t="s">
        <v>419</v>
      </c>
      <c r="Q21" s="9" t="s">
        <v>420</v>
      </c>
      <c r="R21" s="18" t="s">
        <v>421</v>
      </c>
      <c r="S21" s="9" t="s">
        <v>418</v>
      </c>
      <c r="T21" s="18" t="s">
        <v>417</v>
      </c>
      <c r="U21" s="18" t="s">
        <v>292</v>
      </c>
      <c r="V21" s="9" t="s">
        <v>693</v>
      </c>
      <c r="W21" s="18" t="s">
        <v>31</v>
      </c>
    </row>
    <row r="22" spans="1:23" ht="45" x14ac:dyDescent="0.25">
      <c r="A22" s="12">
        <f t="shared" si="0"/>
        <v>20</v>
      </c>
      <c r="B22" s="9" t="s">
        <v>129</v>
      </c>
      <c r="C22" s="9" t="s">
        <v>130</v>
      </c>
      <c r="D22" s="10" t="s">
        <v>131</v>
      </c>
      <c r="E22" s="12">
        <v>2021</v>
      </c>
      <c r="F22" s="9" t="s">
        <v>237</v>
      </c>
      <c r="G22" s="9" t="s">
        <v>426</v>
      </c>
      <c r="H22" s="18" t="s">
        <v>425</v>
      </c>
      <c r="I22" s="9" t="s">
        <v>427</v>
      </c>
      <c r="J22" s="18" t="s">
        <v>428</v>
      </c>
      <c r="K22" s="18" t="s">
        <v>291</v>
      </c>
      <c r="L22" s="18" t="s">
        <v>349</v>
      </c>
      <c r="M22" s="18" t="s">
        <v>291</v>
      </c>
      <c r="N22" s="18" t="s">
        <v>291</v>
      </c>
      <c r="O22" s="18" t="s">
        <v>291</v>
      </c>
      <c r="P22" s="18" t="s">
        <v>324</v>
      </c>
      <c r="Q22" s="18" t="s">
        <v>291</v>
      </c>
      <c r="R22" s="18" t="s">
        <v>291</v>
      </c>
      <c r="S22" s="9" t="s">
        <v>423</v>
      </c>
      <c r="T22" s="18" t="s">
        <v>321</v>
      </c>
      <c r="U22" s="18" t="s">
        <v>424</v>
      </c>
      <c r="V22" s="9" t="s">
        <v>665</v>
      </c>
      <c r="W22" s="18" t="s">
        <v>687</v>
      </c>
    </row>
    <row r="23" spans="1:23" ht="105" x14ac:dyDescent="0.25">
      <c r="A23" s="12">
        <f t="shared" si="0"/>
        <v>21</v>
      </c>
      <c r="B23" s="9" t="s">
        <v>132</v>
      </c>
      <c r="C23" s="9" t="s">
        <v>133</v>
      </c>
      <c r="D23" s="10" t="s">
        <v>134</v>
      </c>
      <c r="E23" s="12">
        <v>2021</v>
      </c>
      <c r="F23" s="9" t="s">
        <v>237</v>
      </c>
      <c r="G23" s="9" t="s">
        <v>430</v>
      </c>
      <c r="H23" s="9" t="s">
        <v>429</v>
      </c>
      <c r="I23" s="18" t="s">
        <v>31</v>
      </c>
      <c r="J23" s="18" t="s">
        <v>370</v>
      </c>
      <c r="K23" s="18" t="s">
        <v>291</v>
      </c>
      <c r="L23" s="18" t="s">
        <v>431</v>
      </c>
      <c r="M23" s="18" t="s">
        <v>291</v>
      </c>
      <c r="N23" s="18" t="s">
        <v>291</v>
      </c>
      <c r="O23" s="18" t="s">
        <v>291</v>
      </c>
      <c r="P23" s="18" t="s">
        <v>31</v>
      </c>
      <c r="Q23" s="18" t="s">
        <v>291</v>
      </c>
      <c r="R23" s="18" t="s">
        <v>291</v>
      </c>
      <c r="S23" s="9" t="s">
        <v>433</v>
      </c>
      <c r="T23" s="18" t="s">
        <v>432</v>
      </c>
      <c r="U23" s="18" t="s">
        <v>292</v>
      </c>
      <c r="V23" s="9" t="s">
        <v>701</v>
      </c>
      <c r="W23" s="9" t="s">
        <v>699</v>
      </c>
    </row>
    <row r="24" spans="1:23" ht="75" x14ac:dyDescent="0.25">
      <c r="A24" s="12">
        <f t="shared" si="0"/>
        <v>22</v>
      </c>
      <c r="B24" s="9" t="s">
        <v>135</v>
      </c>
      <c r="C24" s="9" t="s">
        <v>136</v>
      </c>
      <c r="D24" s="10" t="s">
        <v>137</v>
      </c>
      <c r="E24" s="12">
        <v>2021</v>
      </c>
      <c r="F24" s="9" t="s">
        <v>239</v>
      </c>
      <c r="G24" s="18" t="s">
        <v>435</v>
      </c>
      <c r="H24" s="9" t="s">
        <v>434</v>
      </c>
      <c r="I24" s="18" t="s">
        <v>31</v>
      </c>
      <c r="J24" s="18" t="s">
        <v>436</v>
      </c>
      <c r="K24" s="18" t="s">
        <v>291</v>
      </c>
      <c r="L24" s="18" t="s">
        <v>437</v>
      </c>
      <c r="M24" s="18" t="s">
        <v>291</v>
      </c>
      <c r="N24" s="18" t="s">
        <v>291</v>
      </c>
      <c r="O24" s="18" t="s">
        <v>291</v>
      </c>
      <c r="P24" s="18" t="s">
        <v>31</v>
      </c>
      <c r="Q24" s="18" t="s">
        <v>291</v>
      </c>
      <c r="R24" s="18" t="s">
        <v>291</v>
      </c>
      <c r="S24" s="18" t="s">
        <v>291</v>
      </c>
      <c r="T24" s="18" t="s">
        <v>291</v>
      </c>
      <c r="U24" s="18" t="s">
        <v>292</v>
      </c>
      <c r="V24" s="9" t="s">
        <v>666</v>
      </c>
      <c r="W24" s="18" t="s">
        <v>687</v>
      </c>
    </row>
    <row r="25" spans="1:23" ht="45" x14ac:dyDescent="0.25">
      <c r="A25" s="12">
        <f t="shared" si="0"/>
        <v>23</v>
      </c>
      <c r="B25" s="9" t="s">
        <v>138</v>
      </c>
      <c r="C25" s="9" t="s">
        <v>139</v>
      </c>
      <c r="D25" s="10" t="s">
        <v>140</v>
      </c>
      <c r="E25" s="12">
        <v>2021</v>
      </c>
      <c r="F25" s="9" t="s">
        <v>244</v>
      </c>
      <c r="G25" s="9" t="s">
        <v>438</v>
      </c>
      <c r="H25" s="9" t="s">
        <v>439</v>
      </c>
      <c r="I25" s="18" t="s">
        <v>440</v>
      </c>
      <c r="J25" s="18" t="s">
        <v>42</v>
      </c>
      <c r="K25" s="18" t="s">
        <v>441</v>
      </c>
      <c r="L25" s="18" t="s">
        <v>349</v>
      </c>
      <c r="M25" s="18" t="s">
        <v>291</v>
      </c>
      <c r="N25" s="18" t="s">
        <v>291</v>
      </c>
      <c r="O25" s="18" t="s">
        <v>291</v>
      </c>
      <c r="P25" s="18" t="s">
        <v>31</v>
      </c>
      <c r="Q25" s="18" t="s">
        <v>291</v>
      </c>
      <c r="R25" s="18" t="s">
        <v>291</v>
      </c>
      <c r="S25" s="18" t="s">
        <v>291</v>
      </c>
      <c r="T25" s="18" t="s">
        <v>291</v>
      </c>
      <c r="U25" s="18" t="s">
        <v>292</v>
      </c>
      <c r="V25" s="9" t="s">
        <v>667</v>
      </c>
      <c r="W25" s="18" t="s">
        <v>31</v>
      </c>
    </row>
    <row r="26" spans="1:23" ht="60" x14ac:dyDescent="0.25">
      <c r="A26" s="12">
        <f t="shared" si="0"/>
        <v>24</v>
      </c>
      <c r="B26" s="9" t="s">
        <v>141</v>
      </c>
      <c r="C26" s="9" t="s">
        <v>142</v>
      </c>
      <c r="D26" s="10" t="s">
        <v>143</v>
      </c>
      <c r="E26" s="12">
        <v>2021</v>
      </c>
      <c r="F26" s="9" t="s">
        <v>245</v>
      </c>
      <c r="G26" s="18" t="s">
        <v>442</v>
      </c>
      <c r="H26" s="9" t="s">
        <v>443</v>
      </c>
      <c r="I26" s="18" t="s">
        <v>31</v>
      </c>
      <c r="J26" s="18" t="s">
        <v>436</v>
      </c>
      <c r="K26" s="18" t="s">
        <v>291</v>
      </c>
      <c r="L26" s="18" t="s">
        <v>437</v>
      </c>
      <c r="M26" s="18" t="s">
        <v>291</v>
      </c>
      <c r="N26" s="18" t="s">
        <v>291</v>
      </c>
      <c r="O26" s="18" t="s">
        <v>291</v>
      </c>
      <c r="P26" s="18" t="s">
        <v>31</v>
      </c>
      <c r="Q26" s="18" t="s">
        <v>291</v>
      </c>
      <c r="R26" s="18" t="s">
        <v>291</v>
      </c>
      <c r="S26" s="18" t="s">
        <v>291</v>
      </c>
      <c r="T26" s="18" t="s">
        <v>291</v>
      </c>
      <c r="U26" s="18" t="s">
        <v>292</v>
      </c>
      <c r="V26" s="9" t="s">
        <v>668</v>
      </c>
      <c r="W26" s="18" t="s">
        <v>444</v>
      </c>
    </row>
    <row r="27" spans="1:23" ht="75" x14ac:dyDescent="0.25">
      <c r="A27" s="12">
        <f t="shared" si="0"/>
        <v>25</v>
      </c>
      <c r="B27" s="9" t="s">
        <v>144</v>
      </c>
      <c r="C27" s="9" t="s">
        <v>82</v>
      </c>
      <c r="D27" s="10" t="s">
        <v>145</v>
      </c>
      <c r="E27" s="12">
        <v>2021</v>
      </c>
      <c r="F27" s="9" t="s">
        <v>244</v>
      </c>
      <c r="G27" s="9" t="s">
        <v>447</v>
      </c>
      <c r="H27" s="18" t="s">
        <v>446</v>
      </c>
      <c r="I27" s="18" t="s">
        <v>448</v>
      </c>
      <c r="J27" s="18" t="s">
        <v>452</v>
      </c>
      <c r="K27" s="18" t="s">
        <v>290</v>
      </c>
      <c r="L27" s="18" t="s">
        <v>322</v>
      </c>
      <c r="M27" s="18" t="s">
        <v>291</v>
      </c>
      <c r="N27" s="18" t="s">
        <v>291</v>
      </c>
      <c r="O27" s="9" t="s">
        <v>453</v>
      </c>
      <c r="P27" s="18" t="s">
        <v>454</v>
      </c>
      <c r="Q27" s="18" t="s">
        <v>445</v>
      </c>
      <c r="R27" s="9" t="s">
        <v>451</v>
      </c>
      <c r="S27" s="18" t="s">
        <v>449</v>
      </c>
      <c r="T27" s="18" t="s">
        <v>321</v>
      </c>
      <c r="U27" s="28" t="s">
        <v>450</v>
      </c>
      <c r="V27" s="9" t="s">
        <v>669</v>
      </c>
      <c r="W27" s="18" t="s">
        <v>687</v>
      </c>
    </row>
    <row r="28" spans="1:23" ht="45" x14ac:dyDescent="0.25">
      <c r="A28" s="12">
        <f t="shared" si="0"/>
        <v>26</v>
      </c>
      <c r="B28" s="9" t="s">
        <v>146</v>
      </c>
      <c r="C28" s="9" t="s">
        <v>147</v>
      </c>
      <c r="D28" s="10" t="s">
        <v>148</v>
      </c>
      <c r="E28" s="12">
        <v>2021</v>
      </c>
      <c r="F28" s="9" t="s">
        <v>245</v>
      </c>
      <c r="G28" s="18" t="s">
        <v>455</v>
      </c>
      <c r="H28" s="9" t="s">
        <v>456</v>
      </c>
      <c r="I28" s="18" t="s">
        <v>31</v>
      </c>
      <c r="J28" s="18" t="s">
        <v>291</v>
      </c>
      <c r="K28" s="18" t="s">
        <v>291</v>
      </c>
      <c r="L28" s="18" t="s">
        <v>291</v>
      </c>
      <c r="M28" s="18" t="s">
        <v>291</v>
      </c>
      <c r="N28" s="18" t="s">
        <v>291</v>
      </c>
      <c r="O28" s="18" t="s">
        <v>291</v>
      </c>
      <c r="P28" s="18" t="s">
        <v>31</v>
      </c>
      <c r="Q28" s="18" t="s">
        <v>291</v>
      </c>
      <c r="R28" s="18" t="s">
        <v>291</v>
      </c>
      <c r="S28" s="18" t="s">
        <v>291</v>
      </c>
      <c r="T28" s="18" t="s">
        <v>291</v>
      </c>
      <c r="U28" s="18" t="s">
        <v>31</v>
      </c>
      <c r="V28" s="9" t="s">
        <v>670</v>
      </c>
      <c r="W28" s="9" t="s">
        <v>146</v>
      </c>
    </row>
    <row r="29" spans="1:23" ht="45" x14ac:dyDescent="0.25">
      <c r="A29" s="12">
        <f t="shared" si="0"/>
        <v>27</v>
      </c>
      <c r="B29" s="9" t="s">
        <v>149</v>
      </c>
      <c r="C29" s="9" t="s">
        <v>150</v>
      </c>
      <c r="D29" s="10" t="s">
        <v>151</v>
      </c>
      <c r="E29" s="12">
        <v>2021</v>
      </c>
      <c r="F29" s="9" t="s">
        <v>244</v>
      </c>
      <c r="G29" s="9" t="s">
        <v>463</v>
      </c>
      <c r="H29" s="9" t="s">
        <v>464</v>
      </c>
      <c r="I29" s="18" t="s">
        <v>31</v>
      </c>
      <c r="J29" s="18" t="s">
        <v>436</v>
      </c>
      <c r="K29" s="18" t="s">
        <v>291</v>
      </c>
      <c r="L29" s="18" t="s">
        <v>437</v>
      </c>
      <c r="M29" s="18" t="s">
        <v>291</v>
      </c>
      <c r="N29" s="18" t="s">
        <v>291</v>
      </c>
      <c r="O29" s="9" t="s">
        <v>460</v>
      </c>
      <c r="P29" s="18" t="s">
        <v>458</v>
      </c>
      <c r="Q29" s="18" t="s">
        <v>340</v>
      </c>
      <c r="R29" s="18" t="s">
        <v>459</v>
      </c>
      <c r="S29" s="18" t="s">
        <v>340</v>
      </c>
      <c r="T29" s="18" t="s">
        <v>291</v>
      </c>
      <c r="U29" s="18" t="s">
        <v>31</v>
      </c>
      <c r="V29" s="9" t="s">
        <v>671</v>
      </c>
      <c r="W29" s="9" t="s">
        <v>457</v>
      </c>
    </row>
    <row r="30" spans="1:23" ht="45" x14ac:dyDescent="0.25">
      <c r="A30" s="12">
        <f t="shared" si="0"/>
        <v>28</v>
      </c>
      <c r="B30" s="9" t="s">
        <v>152</v>
      </c>
      <c r="C30" s="9" t="s">
        <v>153</v>
      </c>
      <c r="D30" s="10" t="s">
        <v>154</v>
      </c>
      <c r="E30" s="12">
        <v>2021</v>
      </c>
      <c r="F30" s="9" t="s">
        <v>246</v>
      </c>
      <c r="G30" s="9" t="s">
        <v>466</v>
      </c>
      <c r="H30" s="18" t="s">
        <v>467</v>
      </c>
      <c r="I30" s="18" t="s">
        <v>31</v>
      </c>
      <c r="J30" s="18" t="s">
        <v>436</v>
      </c>
      <c r="K30" s="18" t="s">
        <v>291</v>
      </c>
      <c r="L30" s="18" t="s">
        <v>291</v>
      </c>
      <c r="M30" s="18" t="s">
        <v>291</v>
      </c>
      <c r="N30" s="18" t="s">
        <v>291</v>
      </c>
      <c r="O30" s="18" t="s">
        <v>291</v>
      </c>
      <c r="P30" s="18" t="s">
        <v>31</v>
      </c>
      <c r="Q30" s="18" t="s">
        <v>291</v>
      </c>
      <c r="R30" s="18" t="s">
        <v>291</v>
      </c>
      <c r="S30" s="18" t="s">
        <v>291</v>
      </c>
      <c r="T30" s="18" t="s">
        <v>291</v>
      </c>
      <c r="U30" s="18" t="s">
        <v>31</v>
      </c>
      <c r="V30" s="9" t="s">
        <v>672</v>
      </c>
      <c r="W30" s="9" t="s">
        <v>465</v>
      </c>
    </row>
    <row r="31" spans="1:23" ht="45" x14ac:dyDescent="0.25">
      <c r="A31" s="12">
        <f t="shared" si="0"/>
        <v>29</v>
      </c>
      <c r="B31" s="9" t="s">
        <v>155</v>
      </c>
      <c r="C31" s="9" t="s">
        <v>156</v>
      </c>
      <c r="D31" s="10" t="s">
        <v>157</v>
      </c>
      <c r="E31" s="12">
        <v>2021</v>
      </c>
      <c r="F31" s="9" t="s">
        <v>247</v>
      </c>
      <c r="G31" s="18" t="s">
        <v>470</v>
      </c>
      <c r="H31" s="9" t="s">
        <v>471</v>
      </c>
      <c r="I31" s="18" t="s">
        <v>31</v>
      </c>
      <c r="J31" s="18" t="s">
        <v>468</v>
      </c>
      <c r="K31" s="18" t="s">
        <v>291</v>
      </c>
      <c r="L31" s="9" t="s">
        <v>473</v>
      </c>
      <c r="M31" s="18" t="s">
        <v>291</v>
      </c>
      <c r="N31" s="18" t="s">
        <v>291</v>
      </c>
      <c r="O31" s="9" t="s">
        <v>474</v>
      </c>
      <c r="P31" s="9" t="s">
        <v>647</v>
      </c>
      <c r="Q31" s="9" t="s">
        <v>291</v>
      </c>
      <c r="R31" s="9" t="s">
        <v>472</v>
      </c>
      <c r="S31" s="18" t="s">
        <v>291</v>
      </c>
      <c r="T31" s="18" t="s">
        <v>356</v>
      </c>
      <c r="U31" s="18" t="s">
        <v>475</v>
      </c>
      <c r="V31" s="9" t="s">
        <v>673</v>
      </c>
      <c r="W31" s="18" t="s">
        <v>469</v>
      </c>
    </row>
    <row r="32" spans="1:23" ht="45" x14ac:dyDescent="0.25">
      <c r="A32" s="12">
        <f t="shared" si="0"/>
        <v>30</v>
      </c>
      <c r="B32" s="9" t="s">
        <v>158</v>
      </c>
      <c r="C32" s="9" t="s">
        <v>159</v>
      </c>
      <c r="D32" s="10" t="s">
        <v>160</v>
      </c>
      <c r="E32" s="12">
        <v>2021</v>
      </c>
      <c r="F32" s="9" t="s">
        <v>237</v>
      </c>
      <c r="G32" s="9" t="s">
        <v>478</v>
      </c>
      <c r="H32" s="9" t="s">
        <v>477</v>
      </c>
      <c r="I32" s="18" t="s">
        <v>476</v>
      </c>
      <c r="J32" s="18" t="s">
        <v>436</v>
      </c>
      <c r="K32" s="18" t="s">
        <v>291</v>
      </c>
      <c r="L32" s="18" t="s">
        <v>288</v>
      </c>
      <c r="M32" s="18" t="s">
        <v>291</v>
      </c>
      <c r="N32" s="18" t="s">
        <v>291</v>
      </c>
      <c r="O32" s="9" t="s">
        <v>479</v>
      </c>
      <c r="P32" s="18" t="s">
        <v>31</v>
      </c>
      <c r="Q32" s="9" t="s">
        <v>291</v>
      </c>
      <c r="R32" s="9" t="s">
        <v>291</v>
      </c>
      <c r="S32" s="9" t="s">
        <v>291</v>
      </c>
      <c r="T32" s="9" t="s">
        <v>291</v>
      </c>
      <c r="U32" s="18" t="s">
        <v>31</v>
      </c>
      <c r="V32" s="9" t="s">
        <v>694</v>
      </c>
      <c r="W32" s="9" t="s">
        <v>158</v>
      </c>
    </row>
    <row r="33" spans="1:23" ht="75" x14ac:dyDescent="0.25">
      <c r="A33" s="12">
        <f t="shared" si="0"/>
        <v>31</v>
      </c>
      <c r="B33" s="9" t="s">
        <v>161</v>
      </c>
      <c r="C33" s="9" t="s">
        <v>162</v>
      </c>
      <c r="D33" s="10" t="s">
        <v>163</v>
      </c>
      <c r="E33" s="12">
        <v>2021</v>
      </c>
      <c r="F33" s="9" t="s">
        <v>238</v>
      </c>
      <c r="G33" s="9" t="s">
        <v>480</v>
      </c>
      <c r="H33" s="9" t="s">
        <v>481</v>
      </c>
      <c r="I33" s="18" t="s">
        <v>490</v>
      </c>
      <c r="J33" s="9" t="s">
        <v>489</v>
      </c>
      <c r="K33" s="18" t="s">
        <v>291</v>
      </c>
      <c r="L33" s="18" t="s">
        <v>291</v>
      </c>
      <c r="M33" s="18" t="s">
        <v>291</v>
      </c>
      <c r="N33" s="18" t="s">
        <v>291</v>
      </c>
      <c r="O33" s="9" t="s">
        <v>482</v>
      </c>
      <c r="P33" s="18" t="s">
        <v>486</v>
      </c>
      <c r="Q33" s="18" t="s">
        <v>483</v>
      </c>
      <c r="R33" s="18" t="s">
        <v>484</v>
      </c>
      <c r="S33" s="18" t="s">
        <v>487</v>
      </c>
      <c r="T33" s="9" t="s">
        <v>488</v>
      </c>
      <c r="U33" s="18" t="s">
        <v>485</v>
      </c>
      <c r="V33" s="9" t="s">
        <v>674</v>
      </c>
      <c r="W33" s="18" t="s">
        <v>31</v>
      </c>
    </row>
    <row r="34" spans="1:23" ht="75" x14ac:dyDescent="0.25">
      <c r="A34" s="12">
        <f t="shared" si="0"/>
        <v>32</v>
      </c>
      <c r="B34" s="9" t="s">
        <v>164</v>
      </c>
      <c r="C34" s="9" t="s">
        <v>165</v>
      </c>
      <c r="D34" s="10" t="s">
        <v>166</v>
      </c>
      <c r="E34" s="12">
        <v>2021</v>
      </c>
      <c r="F34" s="9" t="s">
        <v>245</v>
      </c>
      <c r="G34" s="18" t="s">
        <v>492</v>
      </c>
      <c r="H34" s="9" t="s">
        <v>493</v>
      </c>
      <c r="I34" s="9" t="s">
        <v>495</v>
      </c>
      <c r="J34" s="18" t="s">
        <v>42</v>
      </c>
      <c r="K34" s="18" t="s">
        <v>497</v>
      </c>
      <c r="L34" s="18" t="s">
        <v>498</v>
      </c>
      <c r="M34" s="18" t="s">
        <v>291</v>
      </c>
      <c r="N34" s="18" t="s">
        <v>291</v>
      </c>
      <c r="O34" s="9" t="s">
        <v>494</v>
      </c>
      <c r="P34" s="9" t="s">
        <v>496</v>
      </c>
      <c r="Q34" s="9" t="s">
        <v>291</v>
      </c>
      <c r="R34" s="9" t="s">
        <v>291</v>
      </c>
      <c r="S34" s="9" t="s">
        <v>291</v>
      </c>
      <c r="T34" s="9" t="s">
        <v>291</v>
      </c>
      <c r="U34" s="18" t="s">
        <v>31</v>
      </c>
      <c r="V34" s="9" t="s">
        <v>675</v>
      </c>
      <c r="W34" s="18" t="s">
        <v>491</v>
      </c>
    </row>
    <row r="35" spans="1:23" ht="75" x14ac:dyDescent="0.25">
      <c r="A35" s="12">
        <f t="shared" si="0"/>
        <v>33</v>
      </c>
      <c r="B35" s="9" t="s">
        <v>167</v>
      </c>
      <c r="C35" s="9" t="s">
        <v>168</v>
      </c>
      <c r="D35" s="10" t="s">
        <v>169</v>
      </c>
      <c r="E35" s="12">
        <v>2021</v>
      </c>
      <c r="F35" s="9" t="s">
        <v>248</v>
      </c>
      <c r="G35" s="9" t="s">
        <v>502</v>
      </c>
      <c r="H35" s="18" t="s">
        <v>503</v>
      </c>
      <c r="I35" s="9" t="s">
        <v>499</v>
      </c>
      <c r="J35" s="18" t="s">
        <v>284</v>
      </c>
      <c r="K35" s="18" t="s">
        <v>504</v>
      </c>
      <c r="L35" s="18" t="s">
        <v>505</v>
      </c>
      <c r="M35" s="18" t="s">
        <v>291</v>
      </c>
      <c r="N35" s="18" t="s">
        <v>291</v>
      </c>
      <c r="O35" s="18" t="s">
        <v>506</v>
      </c>
      <c r="P35" s="9" t="s">
        <v>648</v>
      </c>
      <c r="Q35" s="18" t="s">
        <v>507</v>
      </c>
      <c r="R35" s="18" t="s">
        <v>291</v>
      </c>
      <c r="S35" s="18" t="s">
        <v>508</v>
      </c>
      <c r="T35" s="18" t="s">
        <v>291</v>
      </c>
      <c r="U35" s="18" t="s">
        <v>291</v>
      </c>
      <c r="V35" s="9" t="s">
        <v>501</v>
      </c>
      <c r="W35" s="18" t="s">
        <v>500</v>
      </c>
    </row>
    <row r="36" spans="1:23" ht="60" x14ac:dyDescent="0.25">
      <c r="A36" s="12">
        <f t="shared" si="0"/>
        <v>34</v>
      </c>
      <c r="B36" s="9" t="s">
        <v>170</v>
      </c>
      <c r="C36" s="9" t="s">
        <v>171</v>
      </c>
      <c r="D36" s="10" t="s">
        <v>172</v>
      </c>
      <c r="E36" s="12">
        <v>2021</v>
      </c>
      <c r="F36" s="9" t="s">
        <v>242</v>
      </c>
      <c r="G36" s="9" t="s">
        <v>511</v>
      </c>
      <c r="H36" s="9" t="s">
        <v>510</v>
      </c>
      <c r="I36" s="9" t="s">
        <v>512</v>
      </c>
      <c r="J36" s="18" t="s">
        <v>291</v>
      </c>
      <c r="K36" s="18" t="s">
        <v>290</v>
      </c>
      <c r="L36" s="18" t="s">
        <v>291</v>
      </c>
      <c r="M36" s="18" t="s">
        <v>291</v>
      </c>
      <c r="N36" s="18" t="s">
        <v>291</v>
      </c>
      <c r="O36" s="9" t="s">
        <v>513</v>
      </c>
      <c r="P36" s="18" t="s">
        <v>31</v>
      </c>
      <c r="Q36" s="9" t="s">
        <v>291</v>
      </c>
      <c r="R36" s="9" t="s">
        <v>291</v>
      </c>
      <c r="S36" s="9" t="s">
        <v>291</v>
      </c>
      <c r="T36" s="9" t="s">
        <v>291</v>
      </c>
      <c r="U36" s="18" t="s">
        <v>31</v>
      </c>
      <c r="V36" s="9" t="s">
        <v>676</v>
      </c>
      <c r="W36" s="9" t="s">
        <v>509</v>
      </c>
    </row>
    <row r="37" spans="1:23" ht="105" x14ac:dyDescent="0.25">
      <c r="A37" s="12">
        <f t="shared" si="0"/>
        <v>35</v>
      </c>
      <c r="B37" s="9" t="s">
        <v>173</v>
      </c>
      <c r="C37" s="9" t="s">
        <v>174</v>
      </c>
      <c r="D37" s="10" t="s">
        <v>175</v>
      </c>
      <c r="E37" s="12">
        <v>2021</v>
      </c>
      <c r="F37" s="9" t="s">
        <v>237</v>
      </c>
      <c r="G37" s="9" t="s">
        <v>751</v>
      </c>
      <c r="H37" s="9" t="s">
        <v>515</v>
      </c>
      <c r="I37" s="9" t="s">
        <v>519</v>
      </c>
      <c r="J37" s="18" t="s">
        <v>518</v>
      </c>
      <c r="K37" s="18" t="s">
        <v>291</v>
      </c>
      <c r="L37" s="18" t="s">
        <v>322</v>
      </c>
      <c r="M37" s="18" t="s">
        <v>291</v>
      </c>
      <c r="N37" s="18" t="s">
        <v>291</v>
      </c>
      <c r="O37" s="9" t="s">
        <v>520</v>
      </c>
      <c r="P37" s="18" t="s">
        <v>324</v>
      </c>
      <c r="Q37" s="18" t="s">
        <v>516</v>
      </c>
      <c r="R37" s="18" t="s">
        <v>291</v>
      </c>
      <c r="S37" s="18" t="s">
        <v>291</v>
      </c>
      <c r="T37" s="18" t="s">
        <v>291</v>
      </c>
      <c r="U37" s="18" t="s">
        <v>517</v>
      </c>
      <c r="V37" s="9" t="s">
        <v>173</v>
      </c>
      <c r="W37" s="18" t="s">
        <v>31</v>
      </c>
    </row>
    <row r="38" spans="1:23" ht="120" x14ac:dyDescent="0.25">
      <c r="A38" s="12">
        <f t="shared" si="0"/>
        <v>36</v>
      </c>
      <c r="B38" s="9" t="s">
        <v>176</v>
      </c>
      <c r="C38" s="9" t="s">
        <v>177</v>
      </c>
      <c r="D38" s="10" t="s">
        <v>178</v>
      </c>
      <c r="E38" s="12">
        <v>2020</v>
      </c>
      <c r="F38" s="9" t="s">
        <v>245</v>
      </c>
      <c r="G38" s="18" t="s">
        <v>525</v>
      </c>
      <c r="H38" s="9" t="s">
        <v>521</v>
      </c>
      <c r="I38" s="9" t="s">
        <v>522</v>
      </c>
      <c r="J38" s="18" t="s">
        <v>302</v>
      </c>
      <c r="K38" s="18" t="s">
        <v>291</v>
      </c>
      <c r="L38" s="18" t="s">
        <v>523</v>
      </c>
      <c r="M38" s="18" t="s">
        <v>291</v>
      </c>
      <c r="N38" s="18" t="s">
        <v>291</v>
      </c>
      <c r="O38" s="9" t="s">
        <v>524</v>
      </c>
      <c r="P38" s="18" t="s">
        <v>324</v>
      </c>
      <c r="Q38" s="18" t="s">
        <v>291</v>
      </c>
      <c r="R38" s="18" t="s">
        <v>291</v>
      </c>
      <c r="S38" s="18" t="s">
        <v>402</v>
      </c>
      <c r="T38" s="18" t="s">
        <v>291</v>
      </c>
      <c r="U38" s="18" t="s">
        <v>31</v>
      </c>
      <c r="V38" s="9" t="s">
        <v>702</v>
      </c>
      <c r="W38" s="18" t="s">
        <v>31</v>
      </c>
    </row>
    <row r="39" spans="1:23" ht="45" x14ac:dyDescent="0.25">
      <c r="A39" s="12">
        <f t="shared" si="0"/>
        <v>37</v>
      </c>
      <c r="B39" s="9" t="s">
        <v>179</v>
      </c>
      <c r="C39" s="9" t="s">
        <v>180</v>
      </c>
      <c r="D39" s="10" t="s">
        <v>181</v>
      </c>
      <c r="E39" s="12">
        <v>2020</v>
      </c>
      <c r="F39" s="9" t="s">
        <v>245</v>
      </c>
      <c r="G39" s="9" t="s">
        <v>752</v>
      </c>
      <c r="H39" s="9" t="s">
        <v>526</v>
      </c>
      <c r="I39" s="9" t="s">
        <v>528</v>
      </c>
      <c r="J39" s="18" t="s">
        <v>527</v>
      </c>
      <c r="K39" s="18" t="s">
        <v>291</v>
      </c>
      <c r="L39" s="18" t="s">
        <v>349</v>
      </c>
      <c r="M39" s="18" t="s">
        <v>291</v>
      </c>
      <c r="N39" s="18" t="s">
        <v>291</v>
      </c>
      <c r="O39" s="9" t="s">
        <v>529</v>
      </c>
      <c r="P39" s="18" t="s">
        <v>324</v>
      </c>
      <c r="Q39" s="18" t="s">
        <v>487</v>
      </c>
      <c r="R39" s="18" t="s">
        <v>345</v>
      </c>
      <c r="S39" s="18" t="s">
        <v>531</v>
      </c>
      <c r="T39" s="18" t="s">
        <v>356</v>
      </c>
      <c r="U39" s="18" t="s">
        <v>530</v>
      </c>
      <c r="V39" s="9" t="s">
        <v>677</v>
      </c>
      <c r="W39" s="9" t="s">
        <v>687</v>
      </c>
    </row>
    <row r="40" spans="1:23" ht="30" x14ac:dyDescent="0.25">
      <c r="A40" s="12">
        <f t="shared" si="0"/>
        <v>38</v>
      </c>
      <c r="B40" s="9" t="s">
        <v>182</v>
      </c>
      <c r="C40" s="9" t="s">
        <v>183</v>
      </c>
      <c r="D40" s="10" t="s">
        <v>184</v>
      </c>
      <c r="E40" s="12">
        <v>2020</v>
      </c>
      <c r="F40" s="9" t="s">
        <v>249</v>
      </c>
      <c r="G40" s="9" t="s">
        <v>532</v>
      </c>
      <c r="H40" s="18" t="s">
        <v>533</v>
      </c>
      <c r="I40" s="18" t="s">
        <v>534</v>
      </c>
      <c r="J40" s="18" t="s">
        <v>537</v>
      </c>
      <c r="K40" s="18" t="s">
        <v>291</v>
      </c>
      <c r="L40" s="18" t="s">
        <v>536</v>
      </c>
      <c r="M40" s="18" t="s">
        <v>291</v>
      </c>
      <c r="N40" s="18" t="s">
        <v>291</v>
      </c>
      <c r="O40" s="18" t="s">
        <v>291</v>
      </c>
      <c r="P40" s="18" t="s">
        <v>535</v>
      </c>
      <c r="Q40" s="18" t="s">
        <v>445</v>
      </c>
      <c r="R40" s="18" t="s">
        <v>538</v>
      </c>
      <c r="S40" s="18" t="s">
        <v>291</v>
      </c>
      <c r="T40" s="18" t="s">
        <v>291</v>
      </c>
      <c r="U40" s="18" t="s">
        <v>31</v>
      </c>
      <c r="V40" s="18"/>
      <c r="W40" s="9" t="s">
        <v>182</v>
      </c>
    </row>
    <row r="41" spans="1:23" ht="30" x14ac:dyDescent="0.25">
      <c r="A41" s="12">
        <f t="shared" si="0"/>
        <v>39</v>
      </c>
      <c r="B41" s="9" t="s">
        <v>185</v>
      </c>
      <c r="C41" s="9" t="s">
        <v>186</v>
      </c>
      <c r="D41" s="10" t="s">
        <v>187</v>
      </c>
      <c r="E41" s="12">
        <v>2020</v>
      </c>
      <c r="F41" s="9" t="s">
        <v>237</v>
      </c>
      <c r="G41" s="18" t="s">
        <v>540</v>
      </c>
      <c r="H41" s="18" t="s">
        <v>539</v>
      </c>
      <c r="I41" s="9" t="s">
        <v>541</v>
      </c>
      <c r="J41" s="18" t="s">
        <v>42</v>
      </c>
      <c r="K41" s="18" t="s">
        <v>291</v>
      </c>
      <c r="L41" s="18" t="s">
        <v>288</v>
      </c>
      <c r="M41" s="18" t="s">
        <v>291</v>
      </c>
      <c r="N41" s="18" t="s">
        <v>291</v>
      </c>
      <c r="O41" s="18" t="s">
        <v>291</v>
      </c>
      <c r="P41" s="9" t="s">
        <v>545</v>
      </c>
      <c r="Q41" s="18" t="s">
        <v>542</v>
      </c>
      <c r="R41" s="18" t="s">
        <v>543</v>
      </c>
      <c r="S41" s="18" t="s">
        <v>340</v>
      </c>
      <c r="T41" s="18" t="s">
        <v>291</v>
      </c>
      <c r="U41" s="9" t="s">
        <v>544</v>
      </c>
      <c r="V41" s="9" t="s">
        <v>678</v>
      </c>
      <c r="W41" s="18" t="s">
        <v>687</v>
      </c>
    </row>
    <row r="42" spans="1:23" ht="105" x14ac:dyDescent="0.25">
      <c r="A42" s="12">
        <f t="shared" si="0"/>
        <v>40</v>
      </c>
      <c r="B42" s="9" t="s">
        <v>188</v>
      </c>
      <c r="C42" s="9" t="s">
        <v>189</v>
      </c>
      <c r="D42" s="10" t="s">
        <v>190</v>
      </c>
      <c r="E42" s="12">
        <v>2020</v>
      </c>
      <c r="F42" s="9" t="s">
        <v>244</v>
      </c>
      <c r="G42" s="9" t="s">
        <v>547</v>
      </c>
      <c r="H42" s="9" t="s">
        <v>546</v>
      </c>
      <c r="I42" s="9" t="s">
        <v>548</v>
      </c>
      <c r="J42" s="18" t="s">
        <v>549</v>
      </c>
      <c r="K42" s="18" t="s">
        <v>291</v>
      </c>
      <c r="L42" s="18" t="s">
        <v>349</v>
      </c>
      <c r="M42" s="18" t="s">
        <v>291</v>
      </c>
      <c r="N42" s="18" t="s">
        <v>291</v>
      </c>
      <c r="O42" s="9" t="s">
        <v>550</v>
      </c>
      <c r="P42" s="9" t="s">
        <v>652</v>
      </c>
      <c r="Q42" s="18" t="s">
        <v>291</v>
      </c>
      <c r="R42" s="18" t="s">
        <v>291</v>
      </c>
      <c r="S42" s="18" t="s">
        <v>291</v>
      </c>
      <c r="T42" s="18" t="s">
        <v>291</v>
      </c>
      <c r="U42" s="18" t="s">
        <v>31</v>
      </c>
      <c r="V42" s="9" t="s">
        <v>679</v>
      </c>
      <c r="W42" s="18" t="s">
        <v>687</v>
      </c>
    </row>
    <row r="43" spans="1:23" ht="60" x14ac:dyDescent="0.25">
      <c r="A43" s="12">
        <f t="shared" si="0"/>
        <v>41</v>
      </c>
      <c r="B43" s="9" t="s">
        <v>191</v>
      </c>
      <c r="C43" s="9" t="s">
        <v>192</v>
      </c>
      <c r="D43" s="10" t="s">
        <v>193</v>
      </c>
      <c r="E43" s="12">
        <v>2020</v>
      </c>
      <c r="F43" s="9" t="s">
        <v>245</v>
      </c>
      <c r="G43" s="9" t="s">
        <v>556</v>
      </c>
      <c r="H43" s="9" t="s">
        <v>555</v>
      </c>
      <c r="I43" s="9" t="s">
        <v>558</v>
      </c>
      <c r="J43" s="18" t="s">
        <v>554</v>
      </c>
      <c r="K43" s="18" t="s">
        <v>291</v>
      </c>
      <c r="L43" s="18" t="s">
        <v>553</v>
      </c>
      <c r="M43" s="9" t="s">
        <v>552</v>
      </c>
      <c r="N43" s="18" t="s">
        <v>291</v>
      </c>
      <c r="O43" s="9" t="s">
        <v>562</v>
      </c>
      <c r="P43" s="18" t="s">
        <v>557</v>
      </c>
      <c r="Q43" s="18" t="s">
        <v>340</v>
      </c>
      <c r="R43" s="18" t="s">
        <v>560</v>
      </c>
      <c r="S43" s="18" t="s">
        <v>291</v>
      </c>
      <c r="T43" s="18" t="s">
        <v>291</v>
      </c>
      <c r="U43" s="18" t="s">
        <v>31</v>
      </c>
      <c r="V43" s="18" t="s">
        <v>551</v>
      </c>
      <c r="W43" s="18" t="s">
        <v>31</v>
      </c>
    </row>
    <row r="44" spans="1:23" ht="60" x14ac:dyDescent="0.25">
      <c r="A44" s="29">
        <f t="shared" si="0"/>
        <v>42</v>
      </c>
      <c r="B44" s="30" t="s">
        <v>565</v>
      </c>
      <c r="C44" s="30" t="s">
        <v>195</v>
      </c>
      <c r="D44" s="31" t="s">
        <v>196</v>
      </c>
      <c r="E44" s="29">
        <v>2020</v>
      </c>
      <c r="F44" s="30" t="s">
        <v>244</v>
      </c>
      <c r="G44" s="30" t="s">
        <v>566</v>
      </c>
      <c r="H44" s="30" t="s">
        <v>564</v>
      </c>
      <c r="I44" s="32" t="s">
        <v>688</v>
      </c>
      <c r="J44" s="30" t="s">
        <v>573</v>
      </c>
      <c r="K44" s="32" t="s">
        <v>291</v>
      </c>
      <c r="L44" s="32" t="s">
        <v>568</v>
      </c>
      <c r="M44" s="30" t="s">
        <v>563</v>
      </c>
      <c r="N44" s="32" t="s">
        <v>291</v>
      </c>
      <c r="O44" s="32" t="s">
        <v>569</v>
      </c>
      <c r="P44" s="32" t="s">
        <v>567</v>
      </c>
      <c r="Q44" s="32" t="s">
        <v>570</v>
      </c>
      <c r="R44" s="32" t="s">
        <v>291</v>
      </c>
      <c r="S44" s="32" t="s">
        <v>571</v>
      </c>
      <c r="T44" s="32" t="s">
        <v>291</v>
      </c>
      <c r="U44" s="32" t="s">
        <v>572</v>
      </c>
      <c r="V44" s="30" t="s">
        <v>680</v>
      </c>
      <c r="W44" s="30" t="s">
        <v>194</v>
      </c>
    </row>
    <row r="45" spans="1:23" ht="135" x14ac:dyDescent="0.25">
      <c r="A45" s="12">
        <f t="shared" si="0"/>
        <v>43</v>
      </c>
      <c r="B45" s="9" t="s">
        <v>197</v>
      </c>
      <c r="C45" s="9" t="s">
        <v>198</v>
      </c>
      <c r="D45" s="10" t="s">
        <v>199</v>
      </c>
      <c r="E45" s="12">
        <v>2020</v>
      </c>
      <c r="F45" s="9" t="s">
        <v>245</v>
      </c>
      <c r="G45" s="9" t="s">
        <v>574</v>
      </c>
      <c r="H45" s="9" t="s">
        <v>576</v>
      </c>
      <c r="I45" s="9" t="s">
        <v>575</v>
      </c>
      <c r="J45" s="18" t="s">
        <v>42</v>
      </c>
      <c r="K45" s="18" t="s">
        <v>291</v>
      </c>
      <c r="L45" s="18" t="s">
        <v>291</v>
      </c>
      <c r="M45" s="18" t="s">
        <v>291</v>
      </c>
      <c r="N45" s="18" t="s">
        <v>291</v>
      </c>
      <c r="O45" s="9" t="s">
        <v>577</v>
      </c>
      <c r="P45" s="18" t="s">
        <v>567</v>
      </c>
      <c r="Q45" s="18" t="s">
        <v>340</v>
      </c>
      <c r="R45" s="18" t="s">
        <v>291</v>
      </c>
      <c r="S45" s="18" t="s">
        <v>340</v>
      </c>
      <c r="T45" s="18" t="s">
        <v>291</v>
      </c>
      <c r="U45" s="18" t="s">
        <v>31</v>
      </c>
      <c r="V45" s="9" t="s">
        <v>681</v>
      </c>
      <c r="W45" s="9" t="s">
        <v>197</v>
      </c>
    </row>
    <row r="46" spans="1:23" ht="75" x14ac:dyDescent="0.25">
      <c r="A46" s="12">
        <f t="shared" si="0"/>
        <v>44</v>
      </c>
      <c r="B46" s="9" t="s">
        <v>200</v>
      </c>
      <c r="C46" s="9" t="s">
        <v>201</v>
      </c>
      <c r="D46" s="10" t="s">
        <v>202</v>
      </c>
      <c r="E46" s="12">
        <v>2020</v>
      </c>
      <c r="F46" s="9" t="s">
        <v>237</v>
      </c>
      <c r="G46" s="9" t="s">
        <v>580</v>
      </c>
      <c r="H46" s="9" t="s">
        <v>579</v>
      </c>
      <c r="I46" s="9" t="s">
        <v>581</v>
      </c>
      <c r="J46" s="18" t="s">
        <v>582</v>
      </c>
      <c r="K46" s="18" t="s">
        <v>291</v>
      </c>
      <c r="L46" s="18" t="s">
        <v>583</v>
      </c>
      <c r="M46" s="18" t="s">
        <v>291</v>
      </c>
      <c r="N46" s="18" t="s">
        <v>291</v>
      </c>
      <c r="O46" s="9" t="s">
        <v>584</v>
      </c>
      <c r="P46" s="18" t="s">
        <v>31</v>
      </c>
      <c r="Q46" s="18" t="s">
        <v>340</v>
      </c>
      <c r="R46" s="18" t="s">
        <v>291</v>
      </c>
      <c r="S46" s="18" t="s">
        <v>291</v>
      </c>
      <c r="T46" s="18" t="s">
        <v>291</v>
      </c>
      <c r="U46" s="18" t="s">
        <v>31</v>
      </c>
      <c r="V46" s="9" t="s">
        <v>697</v>
      </c>
      <c r="W46" s="18" t="s">
        <v>578</v>
      </c>
    </row>
    <row r="47" spans="1:23" ht="135" x14ac:dyDescent="0.25">
      <c r="A47" s="12">
        <f t="shared" si="0"/>
        <v>45</v>
      </c>
      <c r="B47" s="9" t="s">
        <v>203</v>
      </c>
      <c r="C47" s="9" t="s">
        <v>204</v>
      </c>
      <c r="D47" s="10" t="s">
        <v>205</v>
      </c>
      <c r="E47" s="12">
        <v>2020</v>
      </c>
      <c r="F47" s="9" t="s">
        <v>245</v>
      </c>
      <c r="G47" s="18" t="s">
        <v>585</v>
      </c>
      <c r="H47" s="9" t="s">
        <v>587</v>
      </c>
      <c r="I47" s="9" t="s">
        <v>586</v>
      </c>
      <c r="J47" s="9" t="s">
        <v>588</v>
      </c>
      <c r="K47" s="18" t="s">
        <v>291</v>
      </c>
      <c r="L47" s="18" t="s">
        <v>322</v>
      </c>
      <c r="M47" s="18" t="s">
        <v>291</v>
      </c>
      <c r="N47" s="18" t="s">
        <v>291</v>
      </c>
      <c r="O47" s="9" t="s">
        <v>589</v>
      </c>
      <c r="P47" s="9" t="s">
        <v>647</v>
      </c>
      <c r="Q47" s="18" t="s">
        <v>291</v>
      </c>
      <c r="R47" s="18" t="s">
        <v>291</v>
      </c>
      <c r="S47" s="18" t="s">
        <v>291</v>
      </c>
      <c r="T47" s="18" t="s">
        <v>291</v>
      </c>
      <c r="U47" s="18" t="s">
        <v>31</v>
      </c>
      <c r="V47" s="9" t="s">
        <v>682</v>
      </c>
      <c r="W47" s="18" t="s">
        <v>687</v>
      </c>
    </row>
    <row r="48" spans="1:23" ht="60" x14ac:dyDescent="0.25">
      <c r="A48" s="12">
        <f t="shared" si="0"/>
        <v>46</v>
      </c>
      <c r="B48" s="9" t="s">
        <v>206</v>
      </c>
      <c r="C48" s="9" t="s">
        <v>207</v>
      </c>
      <c r="D48" s="10" t="s">
        <v>208</v>
      </c>
      <c r="E48" s="12">
        <v>2020</v>
      </c>
      <c r="F48" s="9" t="s">
        <v>251</v>
      </c>
      <c r="G48" s="18" t="s">
        <v>593</v>
      </c>
      <c r="H48" s="18" t="s">
        <v>590</v>
      </c>
      <c r="I48" s="9" t="s">
        <v>594</v>
      </c>
      <c r="J48" s="9" t="s">
        <v>597</v>
      </c>
      <c r="K48" s="18" t="s">
        <v>497</v>
      </c>
      <c r="L48" s="9" t="s">
        <v>596</v>
      </c>
      <c r="M48" s="18" t="s">
        <v>291</v>
      </c>
      <c r="N48" s="18" t="s">
        <v>291</v>
      </c>
      <c r="O48" s="18" t="s">
        <v>291</v>
      </c>
      <c r="P48" s="18" t="s">
        <v>649</v>
      </c>
      <c r="Q48" s="18" t="s">
        <v>340</v>
      </c>
      <c r="R48" s="18" t="s">
        <v>291</v>
      </c>
      <c r="S48" s="18" t="s">
        <v>531</v>
      </c>
      <c r="T48" s="18" t="s">
        <v>291</v>
      </c>
      <c r="U48" s="9" t="s">
        <v>595</v>
      </c>
      <c r="V48" s="9" t="s">
        <v>591</v>
      </c>
      <c r="W48" s="18" t="s">
        <v>592</v>
      </c>
    </row>
    <row r="49" spans="1:23" ht="45" x14ac:dyDescent="0.25">
      <c r="A49" s="12">
        <f t="shared" si="0"/>
        <v>47</v>
      </c>
      <c r="B49" s="9" t="s">
        <v>209</v>
      </c>
      <c r="C49" s="9" t="s">
        <v>210</v>
      </c>
      <c r="D49" s="10" t="s">
        <v>211</v>
      </c>
      <c r="E49" s="12">
        <v>2020</v>
      </c>
      <c r="F49" s="9" t="s">
        <v>237</v>
      </c>
      <c r="G49" s="9" t="s">
        <v>600</v>
      </c>
      <c r="H49" s="43" t="s">
        <v>598</v>
      </c>
      <c r="I49" s="9" t="s">
        <v>599</v>
      </c>
      <c r="J49" s="9" t="s">
        <v>605</v>
      </c>
      <c r="K49" s="18" t="s">
        <v>497</v>
      </c>
      <c r="L49" s="18" t="s">
        <v>288</v>
      </c>
      <c r="M49" s="18" t="s">
        <v>291</v>
      </c>
      <c r="N49" s="18" t="s">
        <v>291</v>
      </c>
      <c r="O49" s="9" t="s">
        <v>606</v>
      </c>
      <c r="P49" s="18" t="s">
        <v>649</v>
      </c>
      <c r="Q49" s="18" t="s">
        <v>601</v>
      </c>
      <c r="R49" s="18" t="s">
        <v>602</v>
      </c>
      <c r="S49" s="18" t="s">
        <v>601</v>
      </c>
      <c r="T49" s="18" t="s">
        <v>603</v>
      </c>
      <c r="U49" s="18" t="s">
        <v>604</v>
      </c>
      <c r="V49" s="9" t="s">
        <v>695</v>
      </c>
      <c r="W49" s="18" t="s">
        <v>31</v>
      </c>
    </row>
    <row r="50" spans="1:23" ht="30" x14ac:dyDescent="0.25">
      <c r="A50" s="12">
        <f t="shared" si="0"/>
        <v>48</v>
      </c>
      <c r="B50" s="9" t="s">
        <v>212</v>
      </c>
      <c r="C50" s="9" t="s">
        <v>213</v>
      </c>
      <c r="D50" s="10" t="s">
        <v>214</v>
      </c>
      <c r="E50" s="12">
        <v>2020</v>
      </c>
      <c r="F50" s="9" t="s">
        <v>252</v>
      </c>
      <c r="G50" s="9" t="s">
        <v>607</v>
      </c>
      <c r="H50" s="18" t="s">
        <v>608</v>
      </c>
      <c r="I50" s="18" t="s">
        <v>31</v>
      </c>
      <c r="J50" s="18" t="s">
        <v>302</v>
      </c>
      <c r="K50" s="18" t="s">
        <v>291</v>
      </c>
      <c r="L50" s="9" t="s">
        <v>609</v>
      </c>
      <c r="M50" s="18" t="s">
        <v>291</v>
      </c>
      <c r="N50" s="18" t="s">
        <v>291</v>
      </c>
      <c r="O50" s="18" t="s">
        <v>291</v>
      </c>
      <c r="P50" s="18" t="s">
        <v>31</v>
      </c>
      <c r="Q50" s="18" t="s">
        <v>291</v>
      </c>
      <c r="R50" s="18" t="s">
        <v>291</v>
      </c>
      <c r="S50" s="18" t="s">
        <v>291</v>
      </c>
      <c r="T50" s="18" t="s">
        <v>291</v>
      </c>
      <c r="U50" s="18" t="s">
        <v>31</v>
      </c>
      <c r="V50" s="9" t="s">
        <v>683</v>
      </c>
      <c r="W50" s="18" t="s">
        <v>687</v>
      </c>
    </row>
    <row r="51" spans="1:23" ht="90" x14ac:dyDescent="0.25">
      <c r="A51" s="12">
        <f t="shared" si="0"/>
        <v>49</v>
      </c>
      <c r="B51" s="9" t="s">
        <v>215</v>
      </c>
      <c r="C51" s="9" t="s">
        <v>216</v>
      </c>
      <c r="D51" s="10" t="s">
        <v>217</v>
      </c>
      <c r="E51" s="12">
        <v>2020</v>
      </c>
      <c r="F51" s="9" t="s">
        <v>244</v>
      </c>
      <c r="G51" s="18" t="s">
        <v>611</v>
      </c>
      <c r="H51" s="18" t="s">
        <v>610</v>
      </c>
      <c r="I51" s="18" t="s">
        <v>31</v>
      </c>
      <c r="J51" s="9" t="s">
        <v>617</v>
      </c>
      <c r="K51" s="18" t="s">
        <v>291</v>
      </c>
      <c r="L51" s="18" t="s">
        <v>618</v>
      </c>
      <c r="M51" s="18" t="s">
        <v>291</v>
      </c>
      <c r="N51" s="18" t="s">
        <v>291</v>
      </c>
      <c r="O51" s="18" t="s">
        <v>291</v>
      </c>
      <c r="P51" s="9" t="s">
        <v>650</v>
      </c>
      <c r="Q51" s="18" t="s">
        <v>612</v>
      </c>
      <c r="R51" s="18" t="s">
        <v>613</v>
      </c>
      <c r="S51" s="18" t="s">
        <v>615</v>
      </c>
      <c r="T51" s="18" t="s">
        <v>614</v>
      </c>
      <c r="U51" s="18" t="s">
        <v>616</v>
      </c>
      <c r="V51" s="9" t="s">
        <v>684</v>
      </c>
      <c r="W51" s="18" t="s">
        <v>31</v>
      </c>
    </row>
    <row r="52" spans="1:23" ht="105" x14ac:dyDescent="0.25">
      <c r="A52" s="12">
        <f t="shared" si="0"/>
        <v>50</v>
      </c>
      <c r="B52" s="9" t="s">
        <v>218</v>
      </c>
      <c r="C52" s="9" t="s">
        <v>219</v>
      </c>
      <c r="D52" s="10" t="s">
        <v>220</v>
      </c>
      <c r="E52" s="12">
        <v>2020</v>
      </c>
      <c r="F52" s="9" t="s">
        <v>253</v>
      </c>
      <c r="G52" s="9" t="s">
        <v>620</v>
      </c>
      <c r="H52" s="9" t="s">
        <v>619</v>
      </c>
      <c r="I52" s="9" t="s">
        <v>621</v>
      </c>
      <c r="J52" s="9" t="s">
        <v>624</v>
      </c>
      <c r="K52" s="18" t="s">
        <v>291</v>
      </c>
      <c r="L52" s="18" t="s">
        <v>473</v>
      </c>
      <c r="M52" s="18" t="s">
        <v>291</v>
      </c>
      <c r="N52" s="18" t="s">
        <v>291</v>
      </c>
      <c r="O52" s="18" t="s">
        <v>291</v>
      </c>
      <c r="P52" s="9" t="s">
        <v>651</v>
      </c>
      <c r="Q52" s="9" t="s">
        <v>622</v>
      </c>
      <c r="R52" s="18" t="s">
        <v>623</v>
      </c>
      <c r="S52" s="9" t="s">
        <v>622</v>
      </c>
      <c r="T52" s="18" t="s">
        <v>291</v>
      </c>
      <c r="U52" s="18" t="s">
        <v>31</v>
      </c>
      <c r="V52" s="9" t="s">
        <v>685</v>
      </c>
      <c r="W52" s="18" t="s">
        <v>31</v>
      </c>
    </row>
    <row r="53" spans="1:23" ht="90" x14ac:dyDescent="0.25">
      <c r="A53" s="12">
        <f t="shared" si="0"/>
        <v>51</v>
      </c>
      <c r="B53" s="9" t="s">
        <v>221</v>
      </c>
      <c r="C53" s="9" t="s">
        <v>222</v>
      </c>
      <c r="D53" s="10" t="s">
        <v>223</v>
      </c>
      <c r="E53" s="12">
        <v>2020</v>
      </c>
      <c r="F53" s="9" t="s">
        <v>237</v>
      </c>
      <c r="G53" s="9" t="s">
        <v>626</v>
      </c>
      <c r="H53" s="9" t="s">
        <v>625</v>
      </c>
      <c r="I53" s="18" t="s">
        <v>627</v>
      </c>
      <c r="J53" s="9" t="s">
        <v>628</v>
      </c>
      <c r="K53" s="18" t="s">
        <v>291</v>
      </c>
      <c r="L53" s="18" t="s">
        <v>309</v>
      </c>
      <c r="M53" s="18" t="s">
        <v>291</v>
      </c>
      <c r="N53" s="18" t="s">
        <v>291</v>
      </c>
      <c r="O53" s="18" t="s">
        <v>291</v>
      </c>
      <c r="P53" s="18" t="s">
        <v>324</v>
      </c>
      <c r="Q53" s="18" t="s">
        <v>291</v>
      </c>
      <c r="R53" s="18" t="s">
        <v>291</v>
      </c>
      <c r="S53" s="18" t="s">
        <v>291</v>
      </c>
      <c r="T53" s="18" t="s">
        <v>291</v>
      </c>
      <c r="U53" s="18" t="s">
        <v>31</v>
      </c>
      <c r="V53" s="18" t="s">
        <v>629</v>
      </c>
      <c r="W53" s="18" t="s">
        <v>31</v>
      </c>
    </row>
    <row r="54" spans="1:23" s="33" customFormat="1" ht="90" x14ac:dyDescent="0.25">
      <c r="A54" s="29">
        <f t="shared" si="0"/>
        <v>52</v>
      </c>
      <c r="B54" s="30" t="s">
        <v>226</v>
      </c>
      <c r="C54" s="30" t="s">
        <v>227</v>
      </c>
      <c r="D54" s="31" t="s">
        <v>228</v>
      </c>
      <c r="E54" s="29">
        <v>2020</v>
      </c>
      <c r="F54" s="30" t="s">
        <v>254</v>
      </c>
      <c r="G54" s="30" t="s">
        <v>630</v>
      </c>
      <c r="H54" s="30" t="s">
        <v>631</v>
      </c>
      <c r="I54" s="32" t="s">
        <v>632</v>
      </c>
      <c r="J54" s="32" t="s">
        <v>291</v>
      </c>
      <c r="K54" s="32" t="s">
        <v>291</v>
      </c>
      <c r="L54" s="32" t="s">
        <v>291</v>
      </c>
      <c r="M54" s="32" t="s">
        <v>291</v>
      </c>
      <c r="N54" s="32" t="s">
        <v>291</v>
      </c>
      <c r="O54" s="32" t="s">
        <v>291</v>
      </c>
      <c r="P54" s="32" t="s">
        <v>31</v>
      </c>
      <c r="Q54" s="32" t="s">
        <v>291</v>
      </c>
      <c r="R54" s="32" t="s">
        <v>291</v>
      </c>
      <c r="S54" s="32" t="s">
        <v>291</v>
      </c>
      <c r="T54" s="32" t="s">
        <v>291</v>
      </c>
      <c r="U54" s="32" t="s">
        <v>31</v>
      </c>
      <c r="V54" s="30" t="s">
        <v>686</v>
      </c>
      <c r="W54" s="30" t="s">
        <v>633</v>
      </c>
    </row>
    <row r="55" spans="1:23" ht="45" x14ac:dyDescent="0.25">
      <c r="A55" s="12">
        <f t="shared" si="0"/>
        <v>53</v>
      </c>
      <c r="B55" s="9" t="s">
        <v>229</v>
      </c>
      <c r="C55" s="9" t="s">
        <v>230</v>
      </c>
      <c r="D55" s="10" t="s">
        <v>231</v>
      </c>
      <c r="E55" s="12">
        <v>2020</v>
      </c>
      <c r="F55" s="9" t="s">
        <v>242</v>
      </c>
      <c r="G55" s="9" t="s">
        <v>634</v>
      </c>
      <c r="H55" s="9" t="s">
        <v>636</v>
      </c>
      <c r="I55" s="18" t="s">
        <v>632</v>
      </c>
      <c r="J55" s="18" t="s">
        <v>291</v>
      </c>
      <c r="K55" s="18" t="s">
        <v>291</v>
      </c>
      <c r="L55" s="18" t="s">
        <v>291</v>
      </c>
      <c r="M55" s="18" t="s">
        <v>291</v>
      </c>
      <c r="N55" s="18" t="s">
        <v>291</v>
      </c>
      <c r="O55" s="18" t="s">
        <v>291</v>
      </c>
      <c r="P55" s="18" t="s">
        <v>31</v>
      </c>
      <c r="Q55" s="18" t="s">
        <v>291</v>
      </c>
      <c r="R55" s="18" t="s">
        <v>291</v>
      </c>
      <c r="S55" s="18" t="s">
        <v>291</v>
      </c>
      <c r="T55" s="18" t="s">
        <v>291</v>
      </c>
      <c r="U55" s="18" t="s">
        <v>31</v>
      </c>
      <c r="V55" s="9" t="s">
        <v>635</v>
      </c>
      <c r="W55" s="18" t="s">
        <v>31</v>
      </c>
    </row>
    <row r="56" spans="1:23" ht="75" x14ac:dyDescent="0.25">
      <c r="A56" s="12">
        <v>54</v>
      </c>
      <c r="B56" s="9" t="s">
        <v>234</v>
      </c>
      <c r="C56" s="9" t="s">
        <v>233</v>
      </c>
      <c r="D56" s="10" t="s">
        <v>235</v>
      </c>
      <c r="E56" s="12">
        <v>2021</v>
      </c>
      <c r="F56" s="9" t="s">
        <v>255</v>
      </c>
      <c r="G56" s="9" t="s">
        <v>640</v>
      </c>
      <c r="H56" s="18" t="s">
        <v>637</v>
      </c>
      <c r="I56" s="9" t="s">
        <v>639</v>
      </c>
      <c r="J56" s="18" t="s">
        <v>42</v>
      </c>
      <c r="K56" s="18" t="s">
        <v>291</v>
      </c>
      <c r="L56" s="18" t="s">
        <v>309</v>
      </c>
      <c r="M56" s="18" t="s">
        <v>291</v>
      </c>
      <c r="N56" s="18" t="s">
        <v>291</v>
      </c>
      <c r="O56" s="9" t="s">
        <v>643</v>
      </c>
      <c r="P56" s="18" t="s">
        <v>642</v>
      </c>
      <c r="Q56" s="18" t="s">
        <v>641</v>
      </c>
      <c r="R56" s="18" t="s">
        <v>291</v>
      </c>
      <c r="S56" s="18" t="s">
        <v>542</v>
      </c>
      <c r="T56" s="18" t="s">
        <v>298</v>
      </c>
      <c r="U56" s="18" t="s">
        <v>31</v>
      </c>
      <c r="V56" s="9" t="s">
        <v>696</v>
      </c>
      <c r="W56" s="9" t="s">
        <v>638</v>
      </c>
    </row>
    <row r="57" spans="1:23" x14ac:dyDescent="0.25">
      <c r="A57" s="12"/>
      <c r="B57" s="9"/>
      <c r="C57" s="9"/>
      <c r="D57" s="10"/>
      <c r="E57" s="12"/>
      <c r="F57" s="9"/>
      <c r="G57" s="18"/>
      <c r="H57" s="18"/>
      <c r="I57" s="18"/>
      <c r="J57" s="18"/>
      <c r="K57" s="18"/>
      <c r="L57" s="18"/>
      <c r="M57" s="18"/>
      <c r="N57" s="18"/>
      <c r="O57" s="18"/>
      <c r="P57" s="18"/>
      <c r="Q57" s="18"/>
      <c r="R57" s="18"/>
      <c r="S57" s="18"/>
      <c r="T57" s="18"/>
      <c r="U57" s="18"/>
      <c r="V57" s="18"/>
      <c r="W57" s="18"/>
    </row>
    <row r="58" spans="1:23" x14ac:dyDescent="0.25">
      <c r="A58" s="12"/>
      <c r="B58" s="9"/>
      <c r="C58" s="9"/>
      <c r="D58" s="10"/>
      <c r="E58" s="12"/>
      <c r="F58" s="9"/>
      <c r="G58" s="18"/>
      <c r="H58" s="18"/>
      <c r="I58" s="18"/>
      <c r="J58" s="18"/>
      <c r="K58" s="18"/>
      <c r="L58" s="18"/>
      <c r="M58" s="22"/>
      <c r="N58" s="22"/>
      <c r="O58" s="22"/>
      <c r="P58" s="22"/>
      <c r="Q58" s="22"/>
      <c r="R58" s="22"/>
      <c r="S58" s="22"/>
      <c r="T58" s="22"/>
      <c r="U58" s="22"/>
      <c r="V58" s="22"/>
      <c r="W58" s="22"/>
    </row>
  </sheetData>
  <mergeCells count="5">
    <mergeCell ref="B1:F1"/>
    <mergeCell ref="G1:I1"/>
    <mergeCell ref="J1:P1"/>
    <mergeCell ref="Q1:U1"/>
    <mergeCell ref="V1:W1"/>
  </mergeCells>
  <phoneticPr fontId="10" type="noConversion"/>
  <conditionalFormatting sqref="B1:B1048576">
    <cfRule type="duplicateValues" dxfId="1" priority="1"/>
  </conditionalFormatting>
  <conditionalFormatting sqref="D2:D1048576">
    <cfRule type="duplicateValues" dxfId="0" priority="2"/>
  </conditionalFormatting>
  <hyperlinks>
    <hyperlink ref="D7" r:id="rId1" xr:uid="{00000000-0004-0000-0500-000000000000}"/>
    <hyperlink ref="D8" r:id="rId2" xr:uid="{00000000-0004-0000-0500-000001000000}"/>
    <hyperlink ref="D4" r:id="rId3" xr:uid="{00000000-0004-0000-0500-000002000000}"/>
    <hyperlink ref="D3" r:id="rId4" xr:uid="{00000000-0004-0000-0500-000003000000}"/>
    <hyperlink ref="D5" r:id="rId5" xr:uid="{00000000-0004-0000-0500-000004000000}"/>
    <hyperlink ref="D6" r:id="rId6" xr:uid="{00000000-0004-0000-0500-000005000000}"/>
    <hyperlink ref="D9" r:id="rId7" xr:uid="{00000000-0004-0000-0500-000006000000}"/>
    <hyperlink ref="D10" r:id="rId8" xr:uid="{00000000-0004-0000-0500-000007000000}"/>
    <hyperlink ref="D11" r:id="rId9" xr:uid="{00000000-0004-0000-0500-000008000000}"/>
    <hyperlink ref="D12" r:id="rId10" xr:uid="{00000000-0004-0000-0500-000009000000}"/>
    <hyperlink ref="D13" r:id="rId11" xr:uid="{00000000-0004-0000-0500-00000A000000}"/>
    <hyperlink ref="D14" r:id="rId12" xr:uid="{00000000-0004-0000-0500-00000B000000}"/>
    <hyperlink ref="D15" r:id="rId13" xr:uid="{00000000-0004-0000-0500-00000C000000}"/>
    <hyperlink ref="D16" r:id="rId14" xr:uid="{00000000-0004-0000-0500-00000D000000}"/>
    <hyperlink ref="D17" r:id="rId15" xr:uid="{00000000-0004-0000-0500-00000E000000}"/>
    <hyperlink ref="D18" r:id="rId16" xr:uid="{00000000-0004-0000-0500-00000F000000}"/>
    <hyperlink ref="D19" r:id="rId17" xr:uid="{00000000-0004-0000-0500-000010000000}"/>
    <hyperlink ref="D20" r:id="rId18" xr:uid="{00000000-0004-0000-0500-000011000000}"/>
    <hyperlink ref="D21" r:id="rId19" xr:uid="{00000000-0004-0000-0500-000012000000}"/>
    <hyperlink ref="D22" r:id="rId20" xr:uid="{00000000-0004-0000-0500-000013000000}"/>
    <hyperlink ref="D23" r:id="rId21" xr:uid="{00000000-0004-0000-0500-000014000000}"/>
    <hyperlink ref="D24" r:id="rId22" xr:uid="{00000000-0004-0000-0500-000015000000}"/>
    <hyperlink ref="D25" r:id="rId23" xr:uid="{00000000-0004-0000-0500-000016000000}"/>
    <hyperlink ref="D26" r:id="rId24" xr:uid="{00000000-0004-0000-0500-000017000000}"/>
    <hyperlink ref="D27" r:id="rId25" xr:uid="{00000000-0004-0000-0500-000018000000}"/>
    <hyperlink ref="D28" r:id="rId26" xr:uid="{00000000-0004-0000-0500-000019000000}"/>
    <hyperlink ref="D29" r:id="rId27" xr:uid="{00000000-0004-0000-0500-00001A000000}"/>
    <hyperlink ref="D30" r:id="rId28" xr:uid="{00000000-0004-0000-0500-00001B000000}"/>
    <hyperlink ref="D31" r:id="rId29" xr:uid="{00000000-0004-0000-0500-00001C000000}"/>
    <hyperlink ref="D32" r:id="rId30" xr:uid="{00000000-0004-0000-0500-00001D000000}"/>
    <hyperlink ref="D33" r:id="rId31" xr:uid="{00000000-0004-0000-0500-00001E000000}"/>
    <hyperlink ref="D34" r:id="rId32" xr:uid="{00000000-0004-0000-0500-00001F000000}"/>
    <hyperlink ref="D35" r:id="rId33" xr:uid="{00000000-0004-0000-0500-000020000000}"/>
    <hyperlink ref="D36" r:id="rId34" xr:uid="{00000000-0004-0000-0500-000021000000}"/>
    <hyperlink ref="D37" r:id="rId35" xr:uid="{00000000-0004-0000-0500-000022000000}"/>
    <hyperlink ref="D38" r:id="rId36" xr:uid="{00000000-0004-0000-0500-000023000000}"/>
    <hyperlink ref="D39" r:id="rId37" xr:uid="{00000000-0004-0000-0500-000024000000}"/>
    <hyperlink ref="D40" r:id="rId38" xr:uid="{00000000-0004-0000-0500-000025000000}"/>
    <hyperlink ref="D41" r:id="rId39" xr:uid="{00000000-0004-0000-0500-000026000000}"/>
    <hyperlink ref="D42" r:id="rId40" xr:uid="{00000000-0004-0000-0500-000027000000}"/>
    <hyperlink ref="D43" r:id="rId41" xr:uid="{00000000-0004-0000-0500-000028000000}"/>
    <hyperlink ref="D44" r:id="rId42" xr:uid="{00000000-0004-0000-0500-000029000000}"/>
    <hyperlink ref="D45" r:id="rId43" xr:uid="{00000000-0004-0000-0500-00002A000000}"/>
    <hyperlink ref="D46" r:id="rId44" xr:uid="{00000000-0004-0000-0500-00002B000000}"/>
    <hyperlink ref="D47" r:id="rId45" xr:uid="{00000000-0004-0000-0500-00002C000000}"/>
    <hyperlink ref="D48" r:id="rId46" xr:uid="{00000000-0004-0000-0500-00002D000000}"/>
    <hyperlink ref="D49" r:id="rId47" xr:uid="{00000000-0004-0000-0500-00002E000000}"/>
    <hyperlink ref="D50" r:id="rId48" xr:uid="{00000000-0004-0000-0500-00002F000000}"/>
    <hyperlink ref="D51" r:id="rId49" xr:uid="{00000000-0004-0000-0500-000030000000}"/>
    <hyperlink ref="D52" r:id="rId50" xr:uid="{00000000-0004-0000-0500-000031000000}"/>
    <hyperlink ref="D53" r:id="rId51" xr:uid="{00000000-0004-0000-0500-000032000000}"/>
    <hyperlink ref="D54" r:id="rId52" xr:uid="{00000000-0004-0000-0500-000033000000}"/>
    <hyperlink ref="D55" r:id="rId53" xr:uid="{00000000-0004-0000-0500-000034000000}"/>
    <hyperlink ref="D56" r:id="rId54" xr:uid="{00000000-0004-0000-0500-000035000000}"/>
    <hyperlink ref="H5" r:id="rId55" xr:uid="{00000000-0004-0000-0500-000036000000}"/>
  </hyperlinks>
  <pageMargins left="0.7" right="0.7" top="0.75" bottom="0.75" header="0.3" footer="0.3"/>
  <tableParts count="1">
    <tablePart r:id="rId5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80"/>
  <sheetViews>
    <sheetView workbookViewId="0">
      <selection activeCell="B10" sqref="B10"/>
    </sheetView>
  </sheetViews>
  <sheetFormatPr baseColWidth="10" defaultColWidth="11.42578125" defaultRowHeight="15" x14ac:dyDescent="0.25"/>
  <cols>
    <col min="1" max="1" width="30.140625" customWidth="1"/>
    <col min="2" max="2" width="6.28515625" bestFit="1" customWidth="1"/>
    <col min="3" max="3" width="6.28515625" customWidth="1"/>
    <col min="4" max="4" width="86.28515625" bestFit="1" customWidth="1"/>
  </cols>
  <sheetData>
    <row r="1" spans="1:4" x14ac:dyDescent="0.25">
      <c r="A1" t="s">
        <v>461</v>
      </c>
    </row>
    <row r="3" spans="1:4" x14ac:dyDescent="0.25">
      <c r="A3" s="42" t="s">
        <v>462</v>
      </c>
    </row>
    <row r="4" spans="1:4" x14ac:dyDescent="0.25">
      <c r="A4" s="42" t="s">
        <v>753</v>
      </c>
    </row>
    <row r="6" spans="1:4" x14ac:dyDescent="0.25">
      <c r="A6" s="42" t="s">
        <v>754</v>
      </c>
    </row>
    <row r="8" spans="1:4" x14ac:dyDescent="0.25">
      <c r="A8" t="s">
        <v>561</v>
      </c>
    </row>
    <row r="11" spans="1:4" x14ac:dyDescent="0.25">
      <c r="A11" t="s">
        <v>559</v>
      </c>
    </row>
    <row r="14" spans="1:4" x14ac:dyDescent="0.25">
      <c r="A14" s="36" t="s">
        <v>256</v>
      </c>
      <c r="B14" s="36" t="s">
        <v>703</v>
      </c>
      <c r="C14" s="37" t="s">
        <v>718</v>
      </c>
      <c r="D14" s="36" t="s">
        <v>257</v>
      </c>
    </row>
    <row r="15" spans="1:4" x14ac:dyDescent="0.25">
      <c r="A15" s="34" t="s">
        <v>704</v>
      </c>
      <c r="B15" s="34">
        <v>9</v>
      </c>
      <c r="C15" s="35">
        <f>B15/$B$63</f>
        <v>0.16666666666666666</v>
      </c>
      <c r="D15" s="34"/>
    </row>
    <row r="16" spans="1:4" x14ac:dyDescent="0.25">
      <c r="A16" t="s">
        <v>705</v>
      </c>
      <c r="B16">
        <v>1</v>
      </c>
      <c r="D16" t="s">
        <v>272</v>
      </c>
    </row>
    <row r="17" spans="1:4" x14ac:dyDescent="0.25">
      <c r="A17" t="s">
        <v>283</v>
      </c>
      <c r="B17">
        <v>1</v>
      </c>
      <c r="D17" t="s">
        <v>272</v>
      </c>
    </row>
    <row r="18" spans="1:4" x14ac:dyDescent="0.25">
      <c r="A18" t="s">
        <v>455</v>
      </c>
      <c r="B18">
        <v>1</v>
      </c>
      <c r="D18" t="s">
        <v>726</v>
      </c>
    </row>
    <row r="19" spans="1:4" ht="30" customHeight="1" x14ac:dyDescent="0.25">
      <c r="A19" t="s">
        <v>733</v>
      </c>
      <c r="B19">
        <v>1</v>
      </c>
      <c r="D19" s="40" t="s">
        <v>732</v>
      </c>
    </row>
    <row r="20" spans="1:4" ht="75" x14ac:dyDescent="0.25">
      <c r="A20" t="s">
        <v>576</v>
      </c>
      <c r="B20">
        <v>1</v>
      </c>
      <c r="D20" s="40" t="s">
        <v>738</v>
      </c>
    </row>
    <row r="21" spans="1:4" ht="75" x14ac:dyDescent="0.25">
      <c r="A21" s="40" t="s">
        <v>580</v>
      </c>
      <c r="B21">
        <v>1</v>
      </c>
      <c r="D21" s="40" t="s">
        <v>739</v>
      </c>
    </row>
    <row r="22" spans="1:4" ht="30" x14ac:dyDescent="0.25">
      <c r="A22" s="40" t="s">
        <v>585</v>
      </c>
      <c r="B22">
        <v>1</v>
      </c>
      <c r="D22" s="40" t="s">
        <v>587</v>
      </c>
    </row>
    <row r="23" spans="1:4" x14ac:dyDescent="0.25">
      <c r="A23" s="40" t="s">
        <v>746</v>
      </c>
      <c r="B23">
        <v>1</v>
      </c>
      <c r="D23" s="40" t="s">
        <v>632</v>
      </c>
    </row>
    <row r="24" spans="1:4" ht="30" x14ac:dyDescent="0.25">
      <c r="A24" s="40" t="s">
        <v>748</v>
      </c>
      <c r="B24">
        <v>1</v>
      </c>
      <c r="D24" s="40" t="s">
        <v>747</v>
      </c>
    </row>
    <row r="25" spans="1:4" x14ac:dyDescent="0.25">
      <c r="A25" s="34" t="s">
        <v>706</v>
      </c>
      <c r="B25" s="34">
        <v>16</v>
      </c>
      <c r="C25" s="35">
        <f>B25/$B$63</f>
        <v>0.29629629629629628</v>
      </c>
      <c r="D25" s="34"/>
    </row>
    <row r="26" spans="1:4" x14ac:dyDescent="0.25">
      <c r="A26" t="s">
        <v>707</v>
      </c>
      <c r="B26">
        <v>1</v>
      </c>
      <c r="D26" s="38"/>
    </row>
    <row r="27" spans="1:4" x14ac:dyDescent="0.25">
      <c r="A27" t="s">
        <v>737</v>
      </c>
      <c r="B27">
        <v>1</v>
      </c>
      <c r="D27" s="38"/>
    </row>
    <row r="28" spans="1:4" x14ac:dyDescent="0.25">
      <c r="A28" t="s">
        <v>708</v>
      </c>
      <c r="B28">
        <v>1</v>
      </c>
      <c r="D28" s="38"/>
    </row>
    <row r="29" spans="1:4" ht="30" x14ac:dyDescent="0.25">
      <c r="A29" t="s">
        <v>734</v>
      </c>
      <c r="B29">
        <v>1</v>
      </c>
      <c r="D29" s="41" t="s">
        <v>735</v>
      </c>
    </row>
    <row r="30" spans="1:4" x14ac:dyDescent="0.25">
      <c r="A30" t="s">
        <v>709</v>
      </c>
      <c r="B30">
        <v>1</v>
      </c>
      <c r="D30" s="38"/>
    </row>
    <row r="31" spans="1:4" x14ac:dyDescent="0.25">
      <c r="A31" s="40" t="s">
        <v>435</v>
      </c>
      <c r="B31">
        <v>1</v>
      </c>
      <c r="D31" s="39"/>
    </row>
    <row r="32" spans="1:4" x14ac:dyDescent="0.25">
      <c r="A32" t="s">
        <v>371</v>
      </c>
      <c r="B32">
        <v>1</v>
      </c>
      <c r="D32" s="38"/>
    </row>
    <row r="33" spans="1:4" x14ac:dyDescent="0.25">
      <c r="A33" t="s">
        <v>425</v>
      </c>
      <c r="B33">
        <v>1</v>
      </c>
      <c r="D33" s="38"/>
    </row>
    <row r="34" spans="1:4" x14ac:dyDescent="0.25">
      <c r="A34" t="s">
        <v>408</v>
      </c>
      <c r="B34">
        <v>1</v>
      </c>
      <c r="D34" s="39" t="s">
        <v>725</v>
      </c>
    </row>
    <row r="35" spans="1:4" ht="30" x14ac:dyDescent="0.25">
      <c r="A35" s="40" t="s">
        <v>429</v>
      </c>
      <c r="B35">
        <v>1</v>
      </c>
      <c r="D35" s="39"/>
    </row>
    <row r="36" spans="1:4" x14ac:dyDescent="0.25">
      <c r="A36" s="40" t="s">
        <v>442</v>
      </c>
      <c r="B36">
        <v>1</v>
      </c>
      <c r="D36" s="39"/>
    </row>
    <row r="37" spans="1:4" ht="45" x14ac:dyDescent="0.25">
      <c r="A37" s="40" t="s">
        <v>463</v>
      </c>
      <c r="B37">
        <v>1</v>
      </c>
      <c r="D37" s="41" t="s">
        <v>727</v>
      </c>
    </row>
    <row r="38" spans="1:4" x14ac:dyDescent="0.25">
      <c r="A38" s="40" t="s">
        <v>466</v>
      </c>
      <c r="B38">
        <v>1</v>
      </c>
      <c r="D38" s="41"/>
    </row>
    <row r="39" spans="1:4" ht="30" x14ac:dyDescent="0.25">
      <c r="A39" s="40" t="s">
        <v>502</v>
      </c>
      <c r="B39">
        <v>1</v>
      </c>
      <c r="D39" s="41" t="s">
        <v>499</v>
      </c>
    </row>
    <row r="40" spans="1:4" x14ac:dyDescent="0.25">
      <c r="A40" s="40" t="s">
        <v>593</v>
      </c>
      <c r="B40">
        <v>1</v>
      </c>
      <c r="D40" s="41"/>
    </row>
    <row r="41" spans="1:4" x14ac:dyDescent="0.25">
      <c r="A41" s="40" t="s">
        <v>637</v>
      </c>
      <c r="B41">
        <v>1</v>
      </c>
      <c r="D41" s="41" t="s">
        <v>749</v>
      </c>
    </row>
    <row r="42" spans="1:4" x14ac:dyDescent="0.25">
      <c r="A42" s="34" t="s">
        <v>740</v>
      </c>
      <c r="B42" s="34">
        <v>10</v>
      </c>
      <c r="C42" s="35">
        <f>B42/$B$63</f>
        <v>0.18518518518518517</v>
      </c>
      <c r="D42" s="34"/>
    </row>
    <row r="43" spans="1:4" x14ac:dyDescent="0.25">
      <c r="A43" t="s">
        <v>306</v>
      </c>
      <c r="B43">
        <v>1</v>
      </c>
      <c r="D43" t="s">
        <v>710</v>
      </c>
    </row>
    <row r="44" spans="1:4" ht="75" x14ac:dyDescent="0.25">
      <c r="A44" s="40" t="s">
        <v>393</v>
      </c>
      <c r="B44">
        <v>1</v>
      </c>
      <c r="D44" s="40" t="s">
        <v>721</v>
      </c>
    </row>
    <row r="45" spans="1:4" ht="60" x14ac:dyDescent="0.25">
      <c r="A45" s="40" t="s">
        <v>407</v>
      </c>
      <c r="B45">
        <v>1</v>
      </c>
      <c r="D45" s="40" t="s">
        <v>722</v>
      </c>
    </row>
    <row r="46" spans="1:4" x14ac:dyDescent="0.25">
      <c r="A46" s="40" t="s">
        <v>723</v>
      </c>
      <c r="B46">
        <v>1</v>
      </c>
      <c r="D46" s="40" t="s">
        <v>724</v>
      </c>
    </row>
    <row r="47" spans="1:4" ht="30" x14ac:dyDescent="0.25">
      <c r="A47" s="40" t="s">
        <v>447</v>
      </c>
      <c r="B47">
        <v>1</v>
      </c>
      <c r="D47" s="40" t="s">
        <v>144</v>
      </c>
    </row>
    <row r="48" spans="1:4" ht="30" customHeight="1" x14ac:dyDescent="0.25">
      <c r="A48" s="40" t="s">
        <v>478</v>
      </c>
      <c r="B48">
        <v>1</v>
      </c>
      <c r="D48" s="40" t="s">
        <v>728</v>
      </c>
    </row>
    <row r="49" spans="1:4" ht="75" x14ac:dyDescent="0.25">
      <c r="A49" s="40" t="s">
        <v>514</v>
      </c>
      <c r="B49">
        <v>1</v>
      </c>
      <c r="D49" s="40" t="s">
        <v>731</v>
      </c>
    </row>
    <row r="50" spans="1:4" ht="30" x14ac:dyDescent="0.25">
      <c r="A50" s="40" t="s">
        <v>566</v>
      </c>
      <c r="B50">
        <v>1</v>
      </c>
      <c r="D50" s="40" t="s">
        <v>564</v>
      </c>
    </row>
    <row r="51" spans="1:4" ht="30" x14ac:dyDescent="0.25">
      <c r="A51" s="40" t="s">
        <v>598</v>
      </c>
      <c r="B51">
        <v>1</v>
      </c>
      <c r="D51" s="40" t="s">
        <v>741</v>
      </c>
    </row>
    <row r="52" spans="1:4" x14ac:dyDescent="0.25">
      <c r="A52" s="40" t="s">
        <v>742</v>
      </c>
      <c r="B52">
        <v>1</v>
      </c>
      <c r="D52" s="40" t="s">
        <v>743</v>
      </c>
    </row>
    <row r="53" spans="1:4" x14ac:dyDescent="0.25">
      <c r="A53" s="34" t="s">
        <v>711</v>
      </c>
      <c r="B53" s="34">
        <v>13</v>
      </c>
      <c r="C53" s="35">
        <f>B53/$B$63</f>
        <v>0.24074074074074073</v>
      </c>
      <c r="D53" s="34"/>
    </row>
    <row r="54" spans="1:4" x14ac:dyDescent="0.25">
      <c r="A54" t="s">
        <v>712</v>
      </c>
      <c r="B54">
        <v>2</v>
      </c>
      <c r="D54" t="s">
        <v>736</v>
      </c>
    </row>
    <row r="55" spans="1:4" ht="29.25" customHeight="1" x14ac:dyDescent="0.25">
      <c r="A55" s="40" t="s">
        <v>730</v>
      </c>
      <c r="B55">
        <v>2</v>
      </c>
      <c r="D55" s="40" t="s">
        <v>729</v>
      </c>
    </row>
    <row r="56" spans="1:4" x14ac:dyDescent="0.25">
      <c r="A56" t="s">
        <v>713</v>
      </c>
      <c r="B56">
        <v>1</v>
      </c>
      <c r="D56" t="s">
        <v>714</v>
      </c>
    </row>
    <row r="57" spans="1:4" x14ac:dyDescent="0.25">
      <c r="A57" t="s">
        <v>357</v>
      </c>
      <c r="B57">
        <v>1</v>
      </c>
      <c r="D57" t="s">
        <v>715</v>
      </c>
    </row>
    <row r="58" spans="1:4" x14ac:dyDescent="0.25">
      <c r="A58" t="s">
        <v>363</v>
      </c>
      <c r="B58">
        <v>2</v>
      </c>
      <c r="D58" t="s">
        <v>716</v>
      </c>
    </row>
    <row r="59" spans="1:4" x14ac:dyDescent="0.25">
      <c r="A59" t="s">
        <v>719</v>
      </c>
      <c r="B59">
        <v>1</v>
      </c>
      <c r="D59" t="s">
        <v>720</v>
      </c>
    </row>
    <row r="60" spans="1:4" ht="60" x14ac:dyDescent="0.25">
      <c r="A60" t="s">
        <v>470</v>
      </c>
      <c r="B60">
        <v>3</v>
      </c>
      <c r="D60" s="40" t="s">
        <v>744</v>
      </c>
    </row>
    <row r="61" spans="1:4" ht="60" x14ac:dyDescent="0.25">
      <c r="A61" s="40" t="s">
        <v>620</v>
      </c>
      <c r="B61">
        <v>1</v>
      </c>
      <c r="D61" s="40" t="s">
        <v>745</v>
      </c>
    </row>
    <row r="62" spans="1:4" x14ac:dyDescent="0.25">
      <c r="A62" s="34" t="s">
        <v>717</v>
      </c>
      <c r="B62" s="34">
        <v>6</v>
      </c>
      <c r="C62" s="35">
        <f>B62/$B$63</f>
        <v>0.1111111111111111</v>
      </c>
      <c r="D62" s="34"/>
    </row>
    <row r="63" spans="1:4" x14ac:dyDescent="0.25">
      <c r="A63" s="36"/>
      <c r="B63" s="36">
        <f>B15+B25+B42+B53+B62</f>
        <v>54</v>
      </c>
      <c r="C63" s="36"/>
      <c r="D63" s="36"/>
    </row>
    <row r="65" spans="1:4" x14ac:dyDescent="0.25">
      <c r="B65" t="s">
        <v>756</v>
      </c>
      <c r="C65" t="s">
        <v>757</v>
      </c>
    </row>
    <row r="66" spans="1:4" x14ac:dyDescent="0.25">
      <c r="A66" t="s">
        <v>755</v>
      </c>
      <c r="B66" s="44">
        <f>4/22</f>
        <v>0.18181818181818182</v>
      </c>
      <c r="C66" s="44">
        <f>4/26</f>
        <v>0.15384615384615385</v>
      </c>
      <c r="D66">
        <v>60</v>
      </c>
    </row>
    <row r="67" spans="1:4" x14ac:dyDescent="0.25">
      <c r="A67" t="s">
        <v>759</v>
      </c>
      <c r="B67" s="44">
        <f>6/22</f>
        <v>0.27272727272727271</v>
      </c>
      <c r="C67" s="44">
        <f>8/26</f>
        <v>0.30769230769230771</v>
      </c>
    </row>
    <row r="68" spans="1:4" x14ac:dyDescent="0.25">
      <c r="A68" t="s">
        <v>531</v>
      </c>
      <c r="B68" s="44">
        <f>10/22</f>
        <v>0.45454545454545453</v>
      </c>
      <c r="C68" s="44">
        <f>13/26</f>
        <v>0.5</v>
      </c>
    </row>
    <row r="69" spans="1:4" x14ac:dyDescent="0.25">
      <c r="A69" t="s">
        <v>758</v>
      </c>
      <c r="C69" s="44">
        <f>1/26</f>
        <v>3.8461538461538464E-2</v>
      </c>
    </row>
    <row r="70" spans="1:4" x14ac:dyDescent="0.25">
      <c r="A70" t="s">
        <v>760</v>
      </c>
      <c r="B70" s="44">
        <f>1/22</f>
        <v>4.5454545454545456E-2</v>
      </c>
      <c r="C70" s="44"/>
    </row>
    <row r="71" spans="1:4" x14ac:dyDescent="0.25">
      <c r="A71" t="s">
        <v>508</v>
      </c>
      <c r="B71" s="44">
        <f>1/22</f>
        <v>4.5454545454545456E-2</v>
      </c>
      <c r="C71" s="44"/>
    </row>
    <row r="72" spans="1:4" x14ac:dyDescent="0.25">
      <c r="B72" s="45">
        <f>SUM(B66:B71)</f>
        <v>0.99999999999999989</v>
      </c>
      <c r="C72" s="45">
        <f>SUM(C66:C71)</f>
        <v>1</v>
      </c>
    </row>
    <row r="75" spans="1:4" x14ac:dyDescent="0.25">
      <c r="A75" t="s">
        <v>762</v>
      </c>
      <c r="B75" t="s">
        <v>761</v>
      </c>
    </row>
    <row r="76" spans="1:4" x14ac:dyDescent="0.25">
      <c r="B76" t="s">
        <v>763</v>
      </c>
      <c r="C76">
        <v>2</v>
      </c>
    </row>
    <row r="77" spans="1:4" x14ac:dyDescent="0.25">
      <c r="B77" t="s">
        <v>764</v>
      </c>
    </row>
    <row r="80" spans="1:4" x14ac:dyDescent="0.25">
      <c r="B80">
        <f>(3+30+10*2)/4</f>
        <v>13.25</v>
      </c>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index</vt:lpstr>
      <vt:lpstr>2-arylindoles</vt:lpstr>
      <vt:lpstr>MOF</vt:lpstr>
      <vt:lpstr>Cavaglieri &amp; Padella, 2002</vt:lpstr>
      <vt:lpstr>LRP1 General</vt:lpstr>
      <vt:lpstr>LRP2 Table</vt:lpstr>
      <vt:lpstr>SOME CONCLUSIONS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2024-02-23T10:20:55Z</dcterms:modified>
</cp:coreProperties>
</file>